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R37" i="1" l="1"/>
  <c r="Q38" i="1"/>
  <c r="M37" i="1"/>
  <c r="N38" i="1"/>
  <c r="F38" i="1"/>
  <c r="G37" i="1"/>
  <c r="S24" i="1"/>
  <c r="I24" i="1"/>
  <c r="S40" i="1"/>
  <c r="R40" i="1"/>
  <c r="P40" i="1"/>
  <c r="N40" i="1"/>
  <c r="M40" i="1"/>
  <c r="K40" i="1"/>
  <c r="I40" i="1"/>
  <c r="H40" i="1"/>
  <c r="F40" i="1"/>
  <c r="D23" i="1"/>
  <c r="C23" i="1"/>
  <c r="K26" i="1"/>
  <c r="Q24" i="1"/>
  <c r="S9" i="1"/>
  <c r="S10" i="1"/>
  <c r="S12" i="1"/>
  <c r="S14" i="1"/>
  <c r="S15" i="1"/>
  <c r="S17" i="1"/>
  <c r="S18" i="1"/>
  <c r="S20" i="1"/>
  <c r="S21" i="1"/>
  <c r="S25" i="1"/>
  <c r="S26" i="1"/>
  <c r="S27" i="1"/>
  <c r="S28" i="1"/>
  <c r="S30" i="1"/>
  <c r="S31" i="1"/>
  <c r="S32" i="1"/>
  <c r="S33" i="1"/>
  <c r="S36" i="1"/>
  <c r="S37" i="1"/>
  <c r="S38" i="1"/>
  <c r="S39" i="1"/>
  <c r="R9" i="1"/>
  <c r="R10" i="1"/>
  <c r="R12" i="1"/>
  <c r="R13" i="1"/>
  <c r="R14" i="1"/>
  <c r="R15" i="1"/>
  <c r="R17" i="1"/>
  <c r="R18" i="1"/>
  <c r="R20" i="1"/>
  <c r="R21" i="1"/>
  <c r="R24" i="1"/>
  <c r="R25" i="1"/>
  <c r="R26" i="1"/>
  <c r="R27" i="1"/>
  <c r="R28" i="1"/>
  <c r="R30" i="1"/>
  <c r="R31" i="1"/>
  <c r="R32" i="1"/>
  <c r="R33" i="1"/>
  <c r="R36" i="1"/>
  <c r="R39" i="1"/>
  <c r="R41" i="1"/>
  <c r="Q9" i="1"/>
  <c r="Q10" i="1"/>
  <c r="Q12" i="1"/>
  <c r="Q13" i="1"/>
  <c r="Q14" i="1"/>
  <c r="Q15" i="1"/>
  <c r="Q17" i="1"/>
  <c r="Q18" i="1"/>
  <c r="Q20" i="1"/>
  <c r="Q21" i="1"/>
  <c r="Q25" i="1"/>
  <c r="Q27" i="1"/>
  <c r="Q28" i="1"/>
  <c r="Q30" i="1"/>
  <c r="Q31" i="1"/>
  <c r="Q32" i="1"/>
  <c r="Q33" i="1"/>
  <c r="Q36" i="1"/>
  <c r="Q37" i="1"/>
  <c r="Q39" i="1"/>
  <c r="Q41" i="1"/>
  <c r="P9" i="1"/>
  <c r="P10" i="1"/>
  <c r="P12" i="1"/>
  <c r="P13" i="1"/>
  <c r="P14" i="1"/>
  <c r="P15" i="1"/>
  <c r="P17" i="1"/>
  <c r="P18" i="1"/>
  <c r="P20" i="1"/>
  <c r="P21" i="1"/>
  <c r="P25" i="1"/>
  <c r="P27" i="1"/>
  <c r="P28" i="1"/>
  <c r="P30" i="1"/>
  <c r="P31" i="1"/>
  <c r="P32" i="1"/>
  <c r="P33" i="1"/>
  <c r="P36" i="1"/>
  <c r="P37" i="1"/>
  <c r="P38" i="1"/>
  <c r="P39" i="1"/>
  <c r="P41" i="1"/>
  <c r="N9" i="1"/>
  <c r="N10" i="1"/>
  <c r="N12" i="1"/>
  <c r="N14" i="1"/>
  <c r="N15" i="1"/>
  <c r="N17" i="1"/>
  <c r="N18" i="1"/>
  <c r="N20" i="1"/>
  <c r="N21" i="1"/>
  <c r="N25" i="1"/>
  <c r="N26" i="1"/>
  <c r="N27" i="1"/>
  <c r="N28" i="1"/>
  <c r="N30" i="1"/>
  <c r="N31" i="1"/>
  <c r="N32" i="1"/>
  <c r="N33" i="1"/>
  <c r="N36" i="1"/>
  <c r="N37" i="1"/>
  <c r="N39" i="1"/>
  <c r="M9" i="1"/>
  <c r="M10" i="1"/>
  <c r="M12" i="1"/>
  <c r="M13" i="1"/>
  <c r="M14" i="1"/>
  <c r="M15" i="1"/>
  <c r="M17" i="1"/>
  <c r="M18" i="1"/>
  <c r="M20" i="1"/>
  <c r="M21" i="1"/>
  <c r="M25" i="1"/>
  <c r="M26" i="1"/>
  <c r="M27" i="1"/>
  <c r="M28" i="1"/>
  <c r="M30" i="1"/>
  <c r="M31" i="1"/>
  <c r="M32" i="1"/>
  <c r="M33" i="1"/>
  <c r="M36" i="1"/>
  <c r="M38" i="1"/>
  <c r="M39" i="1"/>
  <c r="M41" i="1"/>
  <c r="L9" i="1"/>
  <c r="L10" i="1"/>
  <c r="L12" i="1"/>
  <c r="L13" i="1"/>
  <c r="L14" i="1"/>
  <c r="L15" i="1"/>
  <c r="L17" i="1"/>
  <c r="L18" i="1"/>
  <c r="L20" i="1"/>
  <c r="L21" i="1"/>
  <c r="L25" i="1"/>
  <c r="L27" i="1"/>
  <c r="L28" i="1"/>
  <c r="L30" i="1"/>
  <c r="L31" i="1"/>
  <c r="L32" i="1"/>
  <c r="L33" i="1"/>
  <c r="L36" i="1"/>
  <c r="L37" i="1"/>
  <c r="L38" i="1"/>
  <c r="L39" i="1"/>
  <c r="L41" i="1"/>
  <c r="K9" i="1"/>
  <c r="K10" i="1"/>
  <c r="K12" i="1"/>
  <c r="K13" i="1"/>
  <c r="K14" i="1"/>
  <c r="K15" i="1"/>
  <c r="K17" i="1"/>
  <c r="K18" i="1"/>
  <c r="K20" i="1"/>
  <c r="K21" i="1"/>
  <c r="K25" i="1"/>
  <c r="K27" i="1"/>
  <c r="K28" i="1"/>
  <c r="K30" i="1"/>
  <c r="K31" i="1"/>
  <c r="K32" i="1"/>
  <c r="K33" i="1"/>
  <c r="K36" i="1"/>
  <c r="K38" i="1"/>
  <c r="K39" i="1"/>
  <c r="K41" i="1"/>
  <c r="I9" i="1"/>
  <c r="I10" i="1"/>
  <c r="I12" i="1"/>
  <c r="I14" i="1"/>
  <c r="I15" i="1"/>
  <c r="I17" i="1"/>
  <c r="I18" i="1"/>
  <c r="I20" i="1"/>
  <c r="I21" i="1"/>
  <c r="I25" i="1"/>
  <c r="I26" i="1"/>
  <c r="I27" i="1"/>
  <c r="I28" i="1"/>
  <c r="I30" i="1"/>
  <c r="I31" i="1"/>
  <c r="I32" i="1"/>
  <c r="I33" i="1"/>
  <c r="I36" i="1"/>
  <c r="I37" i="1"/>
  <c r="I38" i="1"/>
  <c r="I39" i="1"/>
  <c r="H9" i="1"/>
  <c r="H10" i="1"/>
  <c r="H12" i="1"/>
  <c r="H13" i="1"/>
  <c r="H14" i="1"/>
  <c r="H15" i="1"/>
  <c r="H17" i="1"/>
  <c r="H18" i="1"/>
  <c r="H20" i="1"/>
  <c r="H21" i="1"/>
  <c r="H24" i="1"/>
  <c r="H25" i="1"/>
  <c r="H26" i="1"/>
  <c r="H27" i="1"/>
  <c r="H28" i="1"/>
  <c r="H30" i="1"/>
  <c r="H31" i="1"/>
  <c r="H32" i="1"/>
  <c r="H33" i="1"/>
  <c r="H36" i="1"/>
  <c r="H37" i="1"/>
  <c r="H38" i="1"/>
  <c r="H39" i="1"/>
  <c r="H41" i="1"/>
  <c r="G9" i="1"/>
  <c r="G10" i="1"/>
  <c r="G12" i="1"/>
  <c r="G13" i="1"/>
  <c r="G14" i="1"/>
  <c r="G15" i="1"/>
  <c r="G17" i="1"/>
  <c r="G18" i="1"/>
  <c r="G20" i="1"/>
  <c r="G21" i="1"/>
  <c r="G25" i="1"/>
  <c r="G27" i="1"/>
  <c r="G28" i="1"/>
  <c r="G30" i="1"/>
  <c r="G31" i="1"/>
  <c r="G32" i="1"/>
  <c r="G33" i="1"/>
  <c r="G36" i="1"/>
  <c r="G39" i="1"/>
  <c r="G41" i="1"/>
  <c r="F9" i="1"/>
  <c r="F10" i="1"/>
  <c r="F12" i="1"/>
  <c r="F13" i="1"/>
  <c r="F14" i="1"/>
  <c r="F15" i="1"/>
  <c r="F17" i="1"/>
  <c r="F18" i="1"/>
  <c r="F20" i="1"/>
  <c r="F21" i="1"/>
  <c r="F25" i="1"/>
  <c r="F27" i="1"/>
  <c r="F28" i="1"/>
  <c r="F30" i="1"/>
  <c r="F31" i="1"/>
  <c r="F32" i="1"/>
  <c r="F33" i="1"/>
  <c r="F36" i="1"/>
  <c r="F37" i="1"/>
  <c r="F39" i="1"/>
  <c r="F41" i="1"/>
  <c r="R38" i="1" l="1"/>
  <c r="K37" i="1"/>
  <c r="G38" i="1"/>
  <c r="N24" i="1"/>
  <c r="M24" i="1"/>
  <c r="L26" i="1"/>
  <c r="Q26" i="1"/>
  <c r="G26" i="1"/>
  <c r="F26" i="1"/>
  <c r="P26" i="1"/>
  <c r="F24" i="1"/>
  <c r="G24" i="1"/>
  <c r="K24" i="1"/>
  <c r="L24" i="1"/>
  <c r="P24" i="1"/>
  <c r="D29" i="1"/>
  <c r="E29" i="1"/>
  <c r="J29" i="1"/>
  <c r="O29" i="1"/>
  <c r="C29" i="1"/>
  <c r="E23" i="1"/>
  <c r="J23" i="1"/>
  <c r="O23" i="1"/>
  <c r="D19" i="1"/>
  <c r="E19" i="1"/>
  <c r="J19" i="1"/>
  <c r="O19" i="1"/>
  <c r="C19" i="1"/>
  <c r="K19" i="1" l="1"/>
  <c r="L19" i="1"/>
  <c r="M19" i="1"/>
  <c r="N19" i="1"/>
  <c r="J22" i="1"/>
  <c r="K23" i="1"/>
  <c r="L23" i="1"/>
  <c r="N23" i="1"/>
  <c r="M23" i="1"/>
  <c r="O22" i="1"/>
  <c r="P23" i="1"/>
  <c r="Q23" i="1"/>
  <c r="R23" i="1"/>
  <c r="S23" i="1"/>
  <c r="P29" i="1"/>
  <c r="Q29" i="1"/>
  <c r="R29" i="1"/>
  <c r="S29" i="1"/>
  <c r="K29" i="1"/>
  <c r="L29" i="1"/>
  <c r="M29" i="1"/>
  <c r="N29" i="1"/>
  <c r="P19" i="1"/>
  <c r="Q19" i="1"/>
  <c r="R19" i="1"/>
  <c r="S19" i="1"/>
  <c r="F19" i="1"/>
  <c r="G19" i="1"/>
  <c r="H19" i="1"/>
  <c r="I19" i="1"/>
  <c r="E22" i="1"/>
  <c r="F23" i="1"/>
  <c r="G23" i="1"/>
  <c r="H23" i="1"/>
  <c r="I23" i="1"/>
  <c r="H29" i="1"/>
  <c r="I29" i="1"/>
  <c r="F29" i="1"/>
  <c r="G29" i="1"/>
  <c r="D22" i="1"/>
  <c r="M22" i="1" l="1"/>
  <c r="N22" i="1"/>
  <c r="R22" i="1"/>
  <c r="S22" i="1"/>
  <c r="H22" i="1"/>
  <c r="I22" i="1"/>
  <c r="J11" i="1"/>
  <c r="O11" i="1"/>
  <c r="E11" i="1"/>
  <c r="D11" i="1"/>
  <c r="C11" i="1"/>
  <c r="I11" i="1" l="1"/>
  <c r="H11" i="1"/>
  <c r="G11" i="1"/>
  <c r="F11" i="1"/>
  <c r="P11" i="1"/>
  <c r="Q11" i="1"/>
  <c r="R11" i="1"/>
  <c r="S11" i="1"/>
  <c r="K11" i="1"/>
  <c r="L11" i="1"/>
  <c r="N11" i="1"/>
  <c r="M11" i="1"/>
  <c r="D35" i="1"/>
  <c r="D34" i="1" s="1"/>
  <c r="E35" i="1"/>
  <c r="J35" i="1"/>
  <c r="O35" i="1"/>
  <c r="J34" i="1" l="1"/>
  <c r="M35" i="1"/>
  <c r="N35" i="1"/>
  <c r="O34" i="1"/>
  <c r="R35" i="1"/>
  <c r="S35" i="1"/>
  <c r="E34" i="1"/>
  <c r="H35" i="1"/>
  <c r="I35" i="1"/>
  <c r="C35" i="1"/>
  <c r="C22" i="1"/>
  <c r="D16" i="1"/>
  <c r="E16" i="1"/>
  <c r="J16" i="1"/>
  <c r="O16" i="1"/>
  <c r="C16" i="1"/>
  <c r="Q35" i="1" l="1"/>
  <c r="F35" i="1"/>
  <c r="P35" i="1"/>
  <c r="P16" i="1"/>
  <c r="Q16" i="1"/>
  <c r="R16" i="1"/>
  <c r="S16" i="1"/>
  <c r="Q34" i="1"/>
  <c r="R34" i="1"/>
  <c r="S34" i="1"/>
  <c r="P34" i="1"/>
  <c r="K22" i="1"/>
  <c r="G22" i="1"/>
  <c r="F22" i="1"/>
  <c r="L22" i="1"/>
  <c r="Q22" i="1"/>
  <c r="P22" i="1"/>
  <c r="K35" i="1"/>
  <c r="J8" i="1"/>
  <c r="L16" i="1"/>
  <c r="M16" i="1"/>
  <c r="N16" i="1"/>
  <c r="K16" i="1"/>
  <c r="L35" i="1"/>
  <c r="G35" i="1"/>
  <c r="L34" i="1"/>
  <c r="K34" i="1"/>
  <c r="M34" i="1"/>
  <c r="N34" i="1"/>
  <c r="E8" i="1"/>
  <c r="E7" i="1" s="1"/>
  <c r="I16" i="1"/>
  <c r="F16" i="1"/>
  <c r="G16" i="1"/>
  <c r="H16" i="1"/>
  <c r="G34" i="1"/>
  <c r="H34" i="1"/>
  <c r="F34" i="1"/>
  <c r="I34" i="1"/>
  <c r="C8" i="1"/>
  <c r="C7" i="1" s="1"/>
  <c r="D8" i="1"/>
  <c r="D7" i="1" s="1"/>
  <c r="D42" i="1" s="1"/>
  <c r="O8" i="1"/>
  <c r="H7" i="1" l="1"/>
  <c r="C42" i="1"/>
  <c r="K8" i="1"/>
  <c r="L8" i="1"/>
  <c r="M8" i="1"/>
  <c r="N8" i="1"/>
  <c r="O7" i="1"/>
  <c r="S8" i="1"/>
  <c r="R8" i="1"/>
  <c r="P8" i="1"/>
  <c r="Q8" i="1"/>
  <c r="J7" i="1"/>
  <c r="K7" i="1" s="1"/>
  <c r="E42" i="1"/>
  <c r="G7" i="1"/>
  <c r="I7" i="1"/>
  <c r="F7" i="1"/>
  <c r="I8" i="1"/>
  <c r="F8" i="1"/>
  <c r="G8" i="1"/>
  <c r="H8" i="1"/>
  <c r="O42" i="1" l="1"/>
  <c r="P7" i="1"/>
  <c r="Q7" i="1"/>
  <c r="R7" i="1"/>
  <c r="S7" i="1"/>
  <c r="J42" i="1"/>
  <c r="L7" i="1"/>
  <c r="M7" i="1"/>
  <c r="N7" i="1"/>
  <c r="H42" i="1"/>
  <c r="I42" i="1"/>
  <c r="F42" i="1"/>
  <c r="G42" i="1"/>
  <c r="K42" i="1" l="1"/>
  <c r="L42" i="1"/>
  <c r="N42" i="1"/>
  <c r="M42" i="1"/>
  <c r="P42" i="1"/>
  <c r="Q42" i="1"/>
  <c r="R42" i="1"/>
  <c r="S42" i="1"/>
</calcChain>
</file>

<file path=xl/sharedStrings.xml><?xml version="1.0" encoding="utf-8"?>
<sst xmlns="http://schemas.openxmlformats.org/spreadsheetml/2006/main" count="96" uniqueCount="83">
  <si>
    <t>Аналитические данные о доходах бюджета городского округа Большой Камень</t>
  </si>
  <si>
    <t>Наименование доходов</t>
  </si>
  <si>
    <t>КБК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</si>
  <si>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</si>
  <si>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</si>
  <si>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</si>
  <si>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НАЛОГИ НА СОВОКУПНЫЙ ДОХОД</t>
  </si>
  <si>
    <t>Налог, взимаемый в связи с применением патентной системы налогообложения</t>
  </si>
  <si>
    <t>НАЛОГИ НА ИМУЩЕСТВО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</si>
  <si>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</si>
  <si>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</si>
  <si>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РФ</t>
  </si>
  <si>
    <t>Субсидии бюджетам бюджетной системы РФ</t>
  </si>
  <si>
    <t>Субвенции бюджетам бюджетной системы РФ</t>
  </si>
  <si>
    <t>Иные межбюджетные трансферты</t>
  </si>
  <si>
    <t>ВСЕГО ДОХОДОВ</t>
  </si>
  <si>
    <t>1 00 00000 00 0000 000</t>
  </si>
  <si>
    <t>2 00 00000 00 0000 000</t>
  </si>
  <si>
    <t>1 01 02000 01 0000 110</t>
  </si>
  <si>
    <t>1 03 02000 01 0000 110</t>
  </si>
  <si>
    <t>1 05 00000 00 0000 000</t>
  </si>
  <si>
    <t>1 05 04000 02 0000 110</t>
  </si>
  <si>
    <t>1 06 00000 00 0000 000</t>
  </si>
  <si>
    <t>2 02 00000 00 0000 000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</si>
  <si>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</si>
  <si>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</si>
  <si>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</si>
  <si>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</si>
  <si>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</si>
  <si>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</si>
  <si>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</si>
  <si>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</si>
  <si>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Платежи при пользовании природными ресурсами</t>
  </si>
  <si>
    <t>НАЛОГОВЫЕ  ДОХОДЫ</t>
  </si>
  <si>
    <t>ГОСУДАРСТВЕННАЯ ПОШЛИНА</t>
  </si>
  <si>
    <t>Возврат остаков субсидий, субвенций и иных межбюджетных трансфертов прошлых лет</t>
  </si>
  <si>
    <t>1 05 02000 02 0000 110</t>
  </si>
  <si>
    <t>1 05 03000 01 0000 110</t>
  </si>
  <si>
    <t>Налог на имущество физических лиц</t>
  </si>
  <si>
    <t>1 06 01000 04 0000 110</t>
  </si>
  <si>
    <t>1 06 06000 04 0000 110</t>
  </si>
  <si>
    <t>1 12 01000 01 0000 120</t>
  </si>
  <si>
    <t>1 08 00000 01 0000 110</t>
  </si>
  <si>
    <t>1 11 00000 04 0000 120</t>
  </si>
  <si>
    <t>Доходы от продажи материальных и нематериальных активов</t>
  </si>
  <si>
    <t>1 13 00000 04 0000 130</t>
  </si>
  <si>
    <t>1 14 00000 04 0000 400</t>
  </si>
  <si>
    <t>1 17 00000 04 0000 180</t>
  </si>
  <si>
    <t>2 19 00000 04 0000 150</t>
  </si>
  <si>
    <t>рублей</t>
  </si>
  <si>
    <t>1 05 01000 01 0000 110</t>
  </si>
  <si>
    <t>Налог, взимаемый в связи с применением упрощенной системы налогообложения</t>
  </si>
  <si>
    <t>1 16 00000 01 0000 140</t>
  </si>
  <si>
    <t>1 08 03000 01 0000 110</t>
  </si>
  <si>
    <t>1 08 07000 01 0000 110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</si>
  <si>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</si>
  <si>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регистрация,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</si>
  <si>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</si>
  <si>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1 11 05000 04 0000 120</t>
  </si>
  <si>
    <t>1 11 07000 04 0000 120</t>
  </si>
  <si>
    <t>Платежи от государственных и муниципальных унитарных предприятий</t>
  </si>
  <si>
    <t>1 11 09000 04 0000 120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</si>
  <si>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</si>
  <si>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1 14 060000 04 0000 400</t>
  </si>
  <si>
    <t>1 14 020000 04 0000 400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</si>
  <si>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</si>
  <si>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</si>
  <si>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руб.</t>
  </si>
  <si>
    <t>%</t>
  </si>
  <si>
    <t>2 02 10000 00 0000 150</t>
  </si>
  <si>
    <t>2 02 20000 00 0000 150</t>
  </si>
  <si>
    <t>2 02 30000 00 0000 150</t>
  </si>
  <si>
    <t>2 02 40000 00 0000 150</t>
  </si>
  <si>
    <t>Отколонение от уточненного плана на 2022 год</t>
  </si>
  <si>
    <t xml:space="preserve">План на 2025 год </t>
  </si>
  <si>
    <t>2 07 04010 00 0000 150</t>
  </si>
  <si>
    <t>Безвозмездные поступления от физических и юридических лиц на финансовое обеспечение дорожной деятельности</t>
  </si>
  <si>
    <t>Факт за отчетный 2022 год</t>
  </si>
  <si>
    <t>Уточненный план (оценка)                                      на 2023 год</t>
  </si>
  <si>
    <t>Отколонение от исполнения 2022 года</t>
  </si>
  <si>
    <t>Отколонение от уточненного плана на 2023 год</t>
  </si>
  <si>
    <t>План на 2024 год</t>
  </si>
  <si>
    <t xml:space="preserve">План на 2026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</si>
</sst>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4" fontId="8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9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4"/>
  <sheetViews>
    <sheetView tabSelected="1" topLeftCell="C1" workbookViewId="0">
      <selection activeCell="P6" sqref="P6:S42"/>
    </sheetView>
  </sheetViews>
  <sheetFormatPr defaultRowHeight="15" x14ac:dyDescent="0.25"/>
  <cols>
    <col min="1" max="1" width="24" style="3" customWidth="1"/>
    <col min="2" max="2" width="53.42578125" style="3" customWidth="1"/>
    <col min="3" max="3" width="17" style="3" customWidth="1"/>
    <col min="4" max="5" width="17.7109375" style="3" customWidth="1"/>
    <col min="6" max="6" width="17" style="3" customWidth="1"/>
    <col min="7" max="7" width="10.42578125" style="3" customWidth="1"/>
    <col min="8" max="8" width="16.140625" style="3" customWidth="1"/>
    <col min="9" max="9" width="11.85546875" style="3" customWidth="1"/>
    <col min="10" max="10" width="17.7109375" style="3" customWidth="1"/>
    <col min="11" max="11" width="16.7109375" style="3" customWidth="1"/>
    <col min="12" max="12" width="11.42578125" style="3" customWidth="1"/>
    <col min="13" max="13" width="17.5703125" style="3" customWidth="1"/>
    <col min="14" max="14" width="11.42578125" style="3" customWidth="1"/>
    <col min="15" max="15" width="17.7109375" style="3" customWidth="1"/>
    <col min="16" max="16" width="17.42578125" style="3" customWidth="1"/>
    <col min="17" max="17" width="11" style="3" customWidth="1"/>
    <col min="18" max="18" width="18" style="3" customWidth="1"/>
    <col min="19" max="19" width="10.5703125" style="3" customWidth="1"/>
    <col min="20" max="16384" width="9.140625" style="3"/>
  </cols>
  <sheetData>
    <row r="2" spans="1:19" ht="26.25" customHeight="1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 t="s">
        <v>49</v>
      </c>
    </row>
    <row r="4" spans="1:19" ht="32.25" customHeight="1" x14ac:dyDescent="0.25">
      <c r="A4" s="21" t="s">
        <v>2</v>
      </c>
      <c r="B4" s="25" t="s">
        <v>1</v>
      </c>
      <c r="C4" s="21" t="s">
        <v>77</v>
      </c>
      <c r="D4" s="21" t="s">
        <v>78</v>
      </c>
      <c r="E4" s="21" t="s">
        <v>81</v>
      </c>
      <c r="F4" s="19" t="s">
        <v>79</v>
      </c>
      <c r="G4" s="20"/>
      <c r="H4" s="19" t="s">
        <v>80</v>
      </c>
      <c r="I4" s="20"/>
      <c r="J4" s="21" t="s">
        <v>74</v>
      </c>
      <c r="K4" s="19" t="s">
        <v>79</v>
      </c>
      <c r="L4" s="20"/>
      <c r="M4" s="19" t="s">
        <v>80</v>
      </c>
      <c r="N4" s="20"/>
      <c r="O4" s="21" t="s">
        <v>82</v>
      </c>
      <c r="P4" s="19" t="s">
        <v>79</v>
      </c>
      <c r="Q4" s="20"/>
      <c r="R4" s="19" t="s">
        <v>73</v>
      </c>
      <c r="S4" s="20"/>
    </row>
    <row r="5" spans="1:19" ht="29.25" customHeight="1" x14ac:dyDescent="0.25">
      <c r="A5" s="22"/>
      <c r="B5" s="26"/>
      <c r="C5" s="22"/>
      <c r="D5" s="22"/>
      <c r="E5" s="22"/>
      <c r="F5" s="5" t="s">
        <v>67</v>
      </c>
      <c r="G5" s="5" t="s">
        <v>68</v>
      </c>
      <c r="H5" s="5" t="s">
        <v>67</v>
      </c>
      <c r="I5" s="5" t="s">
        <v>68</v>
      </c>
      <c r="J5" s="22"/>
      <c r="K5" s="5" t="s">
        <v>67</v>
      </c>
      <c r="L5" s="5" t="s">
        <v>68</v>
      </c>
      <c r="M5" s="5" t="s">
        <v>67</v>
      </c>
      <c r="N5" s="5" t="s">
        <v>68</v>
      </c>
      <c r="O5" s="22"/>
      <c r="P5" s="5" t="s">
        <v>67</v>
      </c>
      <c r="Q5" s="5" t="s">
        <v>68</v>
      </c>
      <c r="R5" s="5" t="s">
        <v>67</v>
      </c>
      <c r="S5" s="5" t="s">
        <v>68</v>
      </c>
    </row>
    <row r="6" spans="1:19" s="7" customFormat="1" x14ac:dyDescent="0.25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</row>
    <row r="7" spans="1:19" s="4" customFormat="1" ht="14.25" x14ac:dyDescent="0.2">
      <c r="A7" s="10" t="s">
        <v>16</v>
      </c>
      <c r="B7" s="11" t="s">
        <v>3</v>
      </c>
      <c r="C7" s="8">
        <f>C8+C22</f>
        <v>699548453.08000004</v>
      </c>
      <c r="D7" s="8">
        <f>D8+D22</f>
        <v>580467142.63</v>
      </c>
      <c r="E7" s="8">
        <f>E8+E22</f>
        <v>577373949.87</v>
      </c>
      <c r="F7" s="8">
        <f>E7-C7</f>
        <v>-122174503.21000004</v>
      </c>
      <c r="G7" s="8">
        <f>E7/C7*100</f>
        <v>82.535233596459946</v>
      </c>
      <c r="H7" s="8">
        <f>E7-D7</f>
        <v>-3093192.7599999905</v>
      </c>
      <c r="I7" s="8">
        <f>E7/D7*100</f>
        <v>99.467120094690415</v>
      </c>
      <c r="J7" s="8">
        <f>J8+J22</f>
        <v>547855005.71000004</v>
      </c>
      <c r="K7" s="8">
        <f>J7-C7</f>
        <v>-151693447.37</v>
      </c>
      <c r="L7" s="8">
        <f>J7/C7*100</f>
        <v>78.315519575217692</v>
      </c>
      <c r="M7" s="8">
        <f>J7-D7</f>
        <v>-32612136.919999957</v>
      </c>
      <c r="N7" s="8">
        <f>J7/D7*100</f>
        <v>94.381742819715896</v>
      </c>
      <c r="O7" s="8">
        <f>O8+O22</f>
        <v>571746051.98000002</v>
      </c>
      <c r="P7" s="8">
        <f>O7-C7</f>
        <v>-127802401.10000002</v>
      </c>
      <c r="Q7" s="8">
        <f>O7/C7*100</f>
        <v>81.730729224358015</v>
      </c>
      <c r="R7" s="8">
        <f>O7-D7</f>
        <v>-8721090.6499999762</v>
      </c>
      <c r="S7" s="8">
        <f>O7/D7*100</f>
        <v>98.497573762661887</v>
      </c>
    </row>
    <row r="8" spans="1:19" s="4" customFormat="1" ht="14.25" x14ac:dyDescent="0.2">
      <c r="A8" s="10"/>
      <c r="B8" s="11" t="s">
        <v>33</v>
      </c>
      <c r="C8" s="8">
        <f>C9+C10+C11+C16+C19</f>
        <v>586128128.33000004</v>
      </c>
      <c r="D8" s="8">
        <f>D9+D10+D11+D16+D19</f>
        <v>465710000</v>
      </c>
      <c r="E8" s="8">
        <f t="shared" ref="E8:O8" si="0">E9+E10+E11+E16+E19</f>
        <v>487880800</v>
      </c>
      <c r="F8" s="8">
        <f t="shared" ref="F8:F42" si="1">E8-C8</f>
        <v>-98247328.330000043</v>
      </c>
      <c r="G8" s="8">
        <f t="shared" ref="G8:G42" si="2">E8/C8*100</f>
        <v>83.237909327107886</v>
      </c>
      <c r="H8" s="8">
        <f t="shared" ref="H8:H42" si="3">E8-D8</f>
        <v>22170800</v>
      </c>
      <c r="I8" s="8">
        <f t="shared" ref="I8:I42" si="4">E8/D8*100</f>
        <v>104.76064503661075</v>
      </c>
      <c r="J8" s="8">
        <f t="shared" si="0"/>
        <v>489768800</v>
      </c>
      <c r="K8" s="8">
        <f t="shared" ref="K8:K42" si="5">J8-C8</f>
        <v>-96359328.330000043</v>
      </c>
      <c r="L8" s="8">
        <f t="shared" ref="L8:L42" si="6">J8/C8*100</f>
        <v>83.560023197564732</v>
      </c>
      <c r="M8" s="8">
        <f t="shared" ref="M8:M42" si="7">J8-D8</f>
        <v>24058800</v>
      </c>
      <c r="N8" s="8">
        <f t="shared" ref="N8:N42" si="8">J8/D8*100</f>
        <v>105.16604754031478</v>
      </c>
      <c r="O8" s="8">
        <f t="shared" si="0"/>
        <v>498851800</v>
      </c>
      <c r="P8" s="8">
        <f t="shared" ref="P8:P42" si="9">O8-C8</f>
        <v>-87276328.330000043</v>
      </c>
      <c r="Q8" s="8">
        <f t="shared" ref="Q8:Q42" si="10">O8/C8*100</f>
        <v>85.109684365657685</v>
      </c>
      <c r="R8" s="8">
        <f t="shared" ref="R8:R42" si="11">O8-D8</f>
        <v>33141800</v>
      </c>
      <c r="S8" s="8">
        <f t="shared" ref="S8:S42" si="12">O8/D8*100</f>
        <v>107.11640291168322</v>
      </c>
    </row>
    <row r="9" spans="1:19" s="4" customFormat="1" ht="14.25" x14ac:dyDescent="0.2">
      <c r="A9" s="10" t="s">
        <v>18</v>
      </c>
      <c r="B9" s="11" t="s">
        <v>4</v>
      </c>
      <c r="C9" s="8">
        <v>460386545.43000001</v>
      </c>
      <c r="D9" s="8">
        <v>379000000</v>
      </c>
      <c r="E9" s="8">
        <v>390000000</v>
      </c>
      <c r="F9" s="8">
        <f t="shared" si="1"/>
        <v>-70386545.430000007</v>
      </c>
      <c r="G9" s="8">
        <f t="shared" si="2"/>
        <v>84.711424317524504</v>
      </c>
      <c r="H9" s="8">
        <f t="shared" si="3"/>
        <v>11000000</v>
      </c>
      <c r="I9" s="8">
        <f t="shared" si="4"/>
        <v>102.9023746701847</v>
      </c>
      <c r="J9" s="8">
        <v>390000000</v>
      </c>
      <c r="K9" s="8">
        <f t="shared" si="5"/>
        <v>-70386545.430000007</v>
      </c>
      <c r="L9" s="8">
        <f t="shared" si="6"/>
        <v>84.711424317524504</v>
      </c>
      <c r="M9" s="8">
        <f t="shared" si="7"/>
        <v>11000000</v>
      </c>
      <c r="N9" s="8">
        <f t="shared" si="8"/>
        <v>102.9023746701847</v>
      </c>
      <c r="O9" s="8">
        <v>402000000</v>
      </c>
      <c r="P9" s="8">
        <f t="shared" si="9"/>
        <v>-58386545.430000007</v>
      </c>
      <c r="Q9" s="8">
        <f t="shared" si="10"/>
        <v>87.31792968114064</v>
      </c>
      <c r="R9" s="8">
        <f t="shared" si="11"/>
        <v>23000000</v>
      </c>
      <c r="S9" s="8">
        <f t="shared" si="12"/>
        <v>106.06860158311346</v>
      </c>
    </row>
    <row r="10" spans="1:19" s="4" customFormat="1" ht="28.5" x14ac:dyDescent="0.2">
      <c r="A10" s="10" t="s">
        <v>19</v>
      </c>
      <c r="B10" s="12" t="s">
        <v>5</v>
      </c>
      <c r="C10" s="8">
        <v>16503203.050000001</v>
      </c>
      <c r="D10" s="8">
        <v>17818000</v>
      </c>
      <c r="E10" s="8">
        <v>19610000</v>
      </c>
      <c r="F10" s="8">
        <f t="shared" si="1"/>
        <v>3106796.9499999993</v>
      </c>
      <c r="G10" s="8">
        <f t="shared" si="2"/>
        <v>118.82541795424373</v>
      </c>
      <c r="H10" s="8">
        <f t="shared" si="3"/>
        <v>1792000</v>
      </c>
      <c r="I10" s="8">
        <f t="shared" si="4"/>
        <v>110.05724548209676</v>
      </c>
      <c r="J10" s="8">
        <v>21003000</v>
      </c>
      <c r="K10" s="8">
        <f t="shared" si="5"/>
        <v>4499796.9499999993</v>
      </c>
      <c r="L10" s="8">
        <f t="shared" si="6"/>
        <v>127.26620363554213</v>
      </c>
      <c r="M10" s="8">
        <f t="shared" si="7"/>
        <v>3185000</v>
      </c>
      <c r="N10" s="8">
        <f t="shared" si="8"/>
        <v>117.8751823998204</v>
      </c>
      <c r="O10" s="8">
        <v>21862000</v>
      </c>
      <c r="P10" s="8">
        <f t="shared" si="9"/>
        <v>5358796.9499999993</v>
      </c>
      <c r="Q10" s="8">
        <f t="shared" si="10"/>
        <v>132.47125381517984</v>
      </c>
      <c r="R10" s="8">
        <f t="shared" si="11"/>
        <v>4044000</v>
      </c>
      <c r="S10" s="8">
        <f t="shared" si="12"/>
        <v>122.69614996071387</v>
      </c>
    </row>
    <row r="11" spans="1:19" s="4" customFormat="1" ht="14.25" x14ac:dyDescent="0.2">
      <c r="A11" s="10" t="s">
        <v>20</v>
      </c>
      <c r="B11" s="11" t="s">
        <v>6</v>
      </c>
      <c r="C11" s="8">
        <f>C13+C14+C15+C12</f>
        <v>61587695.019999996</v>
      </c>
      <c r="D11" s="8">
        <f>D13+D14+D15+D12</f>
        <v>7179000</v>
      </c>
      <c r="E11" s="8">
        <f>E13+E14+E15+E12</f>
        <v>16485000</v>
      </c>
      <c r="F11" s="8">
        <f t="shared" si="1"/>
        <v>-45102695.019999996</v>
      </c>
      <c r="G11" s="8">
        <f t="shared" si="2"/>
        <v>26.766710451895719</v>
      </c>
      <c r="H11" s="8">
        <f t="shared" si="3"/>
        <v>9306000</v>
      </c>
      <c r="I11" s="8">
        <f t="shared" si="4"/>
        <v>229.62808190555788</v>
      </c>
      <c r="J11" s="8">
        <f t="shared" ref="J11:O11" si="13">J13+J14+J15+J12</f>
        <v>16620000</v>
      </c>
      <c r="K11" s="8">
        <f t="shared" si="5"/>
        <v>-44967695.019999996</v>
      </c>
      <c r="L11" s="8">
        <f t="shared" si="6"/>
        <v>26.98591008252999</v>
      </c>
      <c r="M11" s="8">
        <f t="shared" si="7"/>
        <v>9441000</v>
      </c>
      <c r="N11" s="8">
        <f t="shared" si="8"/>
        <v>231.50856665273713</v>
      </c>
      <c r="O11" s="8">
        <f t="shared" si="13"/>
        <v>16755000</v>
      </c>
      <c r="P11" s="8">
        <f t="shared" si="9"/>
        <v>-44832695.019999996</v>
      </c>
      <c r="Q11" s="8">
        <f t="shared" si="10"/>
        <v>27.205109713164262</v>
      </c>
      <c r="R11" s="8">
        <f t="shared" si="11"/>
        <v>9576000</v>
      </c>
      <c r="S11" s="8">
        <f t="shared" si="12"/>
        <v>233.38905139991644</v>
      </c>
    </row>
    <row r="12" spans="1:19" ht="30" x14ac:dyDescent="0.25">
      <c r="A12" s="6" t="s">
        <v>50</v>
      </c>
      <c r="B12" s="13" t="s">
        <v>51</v>
      </c>
      <c r="C12" s="9">
        <v>59101033.149999999</v>
      </c>
      <c r="D12" s="9">
        <v>2990000</v>
      </c>
      <c r="E12" s="9">
        <v>3385000</v>
      </c>
      <c r="F12" s="9">
        <f t="shared" si="1"/>
        <v>-55716033.149999999</v>
      </c>
      <c r="G12" s="9">
        <f t="shared" si="2"/>
        <v>5.7274802479489315</v>
      </c>
      <c r="H12" s="9">
        <f t="shared" si="3"/>
        <v>395000</v>
      </c>
      <c r="I12" s="9">
        <f t="shared" si="4"/>
        <v>113.21070234113712</v>
      </c>
      <c r="J12" s="9">
        <v>3420000</v>
      </c>
      <c r="K12" s="9">
        <f t="shared" si="5"/>
        <v>-55681033.149999999</v>
      </c>
      <c r="L12" s="9">
        <f t="shared" si="6"/>
        <v>5.7867008708967047</v>
      </c>
      <c r="M12" s="9">
        <f t="shared" si="7"/>
        <v>430000</v>
      </c>
      <c r="N12" s="9">
        <f t="shared" si="8"/>
        <v>114.38127090301002</v>
      </c>
      <c r="O12" s="9">
        <v>3455000</v>
      </c>
      <c r="P12" s="9">
        <f t="shared" si="9"/>
        <v>-55646033.149999999</v>
      </c>
      <c r="Q12" s="9">
        <f t="shared" si="10"/>
        <v>5.8459214938444779</v>
      </c>
      <c r="R12" s="9">
        <f t="shared" si="11"/>
        <v>465000</v>
      </c>
      <c r="S12" s="9">
        <f t="shared" si="12"/>
        <v>115.55183946488295</v>
      </c>
    </row>
    <row r="13" spans="1:19" ht="30" x14ac:dyDescent="0.25">
      <c r="A13" s="6" t="s">
        <v>36</v>
      </c>
      <c r="B13" s="13" t="s">
        <v>24</v>
      </c>
      <c r="C13" s="9">
        <v>-312729.12</v>
      </c>
      <c r="D13" s="9">
        <v>0</v>
      </c>
      <c r="E13" s="9">
        <v>0</v>
      </c>
      <c r="F13" s="9">
        <f t="shared" si="1"/>
        <v>312729.12</v>
      </c>
      <c r="G13" s="9">
        <f t="shared" si="2"/>
        <v>0</v>
      </c>
      <c r="H13" s="9">
        <f t="shared" si="3"/>
        <v>0</v>
      </c>
      <c r="I13" s="9">
        <v>0</v>
      </c>
      <c r="J13" s="9">
        <v>0</v>
      </c>
      <c r="K13" s="9">
        <f t="shared" si="5"/>
        <v>312729.12</v>
      </c>
      <c r="L13" s="9">
        <f t="shared" si="6"/>
        <v>0</v>
      </c>
      <c r="M13" s="9">
        <f t="shared" si="7"/>
        <v>0</v>
      </c>
      <c r="N13" s="9">
        <v>0</v>
      </c>
      <c r="O13" s="9">
        <v>0</v>
      </c>
      <c r="P13" s="9">
        <f t="shared" si="9"/>
        <v>312729.12</v>
      </c>
      <c r="Q13" s="9">
        <f t="shared" si="10"/>
        <v>0</v>
      </c>
      <c r="R13" s="9">
        <f t="shared" si="11"/>
        <v>0</v>
      </c>
      <c r="S13" s="9">
        <v>0</v>
      </c>
    </row>
    <row r="14" spans="1:19" x14ac:dyDescent="0.25">
      <c r="A14" s="6" t="s">
        <v>37</v>
      </c>
      <c r="B14" s="14" t="s">
        <v>25</v>
      </c>
      <c r="C14" s="9">
        <v>-11383988.119999999</v>
      </c>
      <c r="D14" s="9">
        <v>-8811000</v>
      </c>
      <c r="E14" s="9">
        <v>0</v>
      </c>
      <c r="F14" s="9">
        <f t="shared" si="1"/>
        <v>11383988.119999999</v>
      </c>
      <c r="G14" s="9">
        <f t="shared" si="2"/>
        <v>0</v>
      </c>
      <c r="H14" s="9">
        <f t="shared" si="3"/>
        <v>8811000</v>
      </c>
      <c r="I14" s="9">
        <f t="shared" si="4"/>
        <v>0</v>
      </c>
      <c r="J14" s="9">
        <v>0</v>
      </c>
      <c r="K14" s="9">
        <f t="shared" si="5"/>
        <v>11383988.119999999</v>
      </c>
      <c r="L14" s="9">
        <f t="shared" si="6"/>
        <v>0</v>
      </c>
      <c r="M14" s="9">
        <f t="shared" si="7"/>
        <v>8811000</v>
      </c>
      <c r="N14" s="9">
        <f t="shared" si="8"/>
        <v>0</v>
      </c>
      <c r="O14" s="9">
        <v>0</v>
      </c>
      <c r="P14" s="9">
        <f t="shared" si="9"/>
        <v>11383988.119999999</v>
      </c>
      <c r="Q14" s="9">
        <f t="shared" si="10"/>
        <v>0</v>
      </c>
      <c r="R14" s="9">
        <f t="shared" si="11"/>
        <v>8811000</v>
      </c>
      <c r="S14" s="9">
        <f t="shared" si="12"/>
        <v>0</v>
      </c>
    </row>
    <row r="15" spans="1:19" ht="30" x14ac:dyDescent="0.25">
      <c r="A15" s="6" t="s">
        <v>21</v>
      </c>
      <c r="B15" s="13" t="s">
        <v>7</v>
      </c>
      <c r="C15" s="9">
        <v>14183379.109999999</v>
      </c>
      <c r="D15" s="9">
        <v>13000000</v>
      </c>
      <c r="E15" s="9">
        <v>13100000</v>
      </c>
      <c r="F15" s="9">
        <f t="shared" si="1"/>
        <v>-1083379.1099999994</v>
      </c>
      <c r="G15" s="9">
        <f t="shared" si="2"/>
        <v>92.36162904764943</v>
      </c>
      <c r="H15" s="9">
        <f t="shared" si="3"/>
        <v>100000</v>
      </c>
      <c r="I15" s="9">
        <f t="shared" si="4"/>
        <v>100.76923076923077</v>
      </c>
      <c r="J15" s="9">
        <v>13200000</v>
      </c>
      <c r="K15" s="9">
        <f t="shared" si="5"/>
        <v>-983379.1099999994</v>
      </c>
      <c r="L15" s="9">
        <f t="shared" si="6"/>
        <v>93.066679651066593</v>
      </c>
      <c r="M15" s="9">
        <f t="shared" si="7"/>
        <v>200000</v>
      </c>
      <c r="N15" s="9">
        <f t="shared" si="8"/>
        <v>101.53846153846153</v>
      </c>
      <c r="O15" s="9">
        <v>13300000</v>
      </c>
      <c r="P15" s="9">
        <f t="shared" si="9"/>
        <v>-883379.1099999994</v>
      </c>
      <c r="Q15" s="9">
        <f t="shared" si="10"/>
        <v>93.771730254483771</v>
      </c>
      <c r="R15" s="9">
        <f t="shared" si="11"/>
        <v>300000</v>
      </c>
      <c r="S15" s="9">
        <f t="shared" si="12"/>
        <v>102.30769230769229</v>
      </c>
    </row>
    <row r="16" spans="1:19" s="4" customFormat="1" ht="14.25" x14ac:dyDescent="0.2">
      <c r="A16" s="10" t="s">
        <v>22</v>
      </c>
      <c r="B16" s="11" t="s">
        <v>8</v>
      </c>
      <c r="C16" s="8">
        <f>C17+C18</f>
        <v>40651492.370000005</v>
      </c>
      <c r="D16" s="8">
        <f t="shared" ref="D16:O16" si="14">D17+D18</f>
        <v>55081000</v>
      </c>
      <c r="E16" s="8">
        <f t="shared" si="14"/>
        <v>55351000</v>
      </c>
      <c r="F16" s="8">
        <f t="shared" si="1"/>
        <v>14699507.629999995</v>
      </c>
      <c r="G16" s="8">
        <f t="shared" si="2"/>
        <v>136.15982285769155</v>
      </c>
      <c r="H16" s="8">
        <f t="shared" si="3"/>
        <v>270000</v>
      </c>
      <c r="I16" s="8">
        <f t="shared" si="4"/>
        <v>100.49018717888201</v>
      </c>
      <c r="J16" s="8">
        <f t="shared" si="14"/>
        <v>55661000</v>
      </c>
      <c r="K16" s="8">
        <f t="shared" si="5"/>
        <v>15009507.629999995</v>
      </c>
      <c r="L16" s="8">
        <f t="shared" si="6"/>
        <v>136.92240248743417</v>
      </c>
      <c r="M16" s="8">
        <f t="shared" si="7"/>
        <v>580000</v>
      </c>
      <c r="N16" s="8">
        <f t="shared" si="8"/>
        <v>101.05299468056134</v>
      </c>
      <c r="O16" s="8">
        <f t="shared" si="14"/>
        <v>51700000</v>
      </c>
      <c r="P16" s="8">
        <f t="shared" si="9"/>
        <v>11048507.629999995</v>
      </c>
      <c r="Q16" s="8">
        <f t="shared" si="10"/>
        <v>127.17860276675495</v>
      </c>
      <c r="R16" s="8">
        <f t="shared" si="11"/>
        <v>-3381000</v>
      </c>
      <c r="S16" s="8">
        <f t="shared" si="12"/>
        <v>93.861767215555275</v>
      </c>
    </row>
    <row r="17" spans="1:19" x14ac:dyDescent="0.25">
      <c r="A17" s="6" t="s">
        <v>39</v>
      </c>
      <c r="B17" s="14" t="s">
        <v>38</v>
      </c>
      <c r="C17" s="9">
        <v>16015296.449999999</v>
      </c>
      <c r="D17" s="9">
        <v>18450000</v>
      </c>
      <c r="E17" s="9">
        <v>18700000</v>
      </c>
      <c r="F17" s="9">
        <f t="shared" si="1"/>
        <v>2684703.5500000007</v>
      </c>
      <c r="G17" s="9">
        <f t="shared" si="2"/>
        <v>116.76337093341785</v>
      </c>
      <c r="H17" s="9">
        <f t="shared" si="3"/>
        <v>250000</v>
      </c>
      <c r="I17" s="9">
        <f t="shared" si="4"/>
        <v>101.3550135501355</v>
      </c>
      <c r="J17" s="9">
        <v>19000000</v>
      </c>
      <c r="K17" s="9">
        <f t="shared" si="5"/>
        <v>2984703.5500000007</v>
      </c>
      <c r="L17" s="9">
        <f t="shared" si="6"/>
        <v>118.63658009277749</v>
      </c>
      <c r="M17" s="9">
        <f t="shared" si="7"/>
        <v>550000</v>
      </c>
      <c r="N17" s="9">
        <f t="shared" si="8"/>
        <v>102.98102981029811</v>
      </c>
      <c r="O17" s="9">
        <v>19000000</v>
      </c>
      <c r="P17" s="9">
        <f t="shared" si="9"/>
        <v>2984703.5500000007</v>
      </c>
      <c r="Q17" s="9">
        <f t="shared" si="10"/>
        <v>118.63658009277749</v>
      </c>
      <c r="R17" s="9">
        <f t="shared" si="11"/>
        <v>550000</v>
      </c>
      <c r="S17" s="9">
        <f t="shared" si="12"/>
        <v>102.98102981029811</v>
      </c>
    </row>
    <row r="18" spans="1:19" x14ac:dyDescent="0.25">
      <c r="A18" s="6" t="s">
        <v>40</v>
      </c>
      <c r="B18" s="14" t="s">
        <v>26</v>
      </c>
      <c r="C18" s="9">
        <v>24636195.920000002</v>
      </c>
      <c r="D18" s="9">
        <v>36631000</v>
      </c>
      <c r="E18" s="9">
        <v>36651000</v>
      </c>
      <c r="F18" s="9">
        <f t="shared" si="1"/>
        <v>12014804.079999998</v>
      </c>
      <c r="G18" s="9">
        <f t="shared" si="2"/>
        <v>148.76890944939359</v>
      </c>
      <c r="H18" s="9">
        <f t="shared" si="3"/>
        <v>20000</v>
      </c>
      <c r="I18" s="9">
        <f t="shared" si="4"/>
        <v>100.05459856405776</v>
      </c>
      <c r="J18" s="9">
        <v>36661000</v>
      </c>
      <c r="K18" s="9">
        <f t="shared" si="5"/>
        <v>12024804.079999998</v>
      </c>
      <c r="L18" s="9">
        <f t="shared" si="6"/>
        <v>148.80950013162584</v>
      </c>
      <c r="M18" s="9">
        <f t="shared" si="7"/>
        <v>30000</v>
      </c>
      <c r="N18" s="9">
        <f t="shared" si="8"/>
        <v>100.08189784608665</v>
      </c>
      <c r="O18" s="9">
        <v>32700000</v>
      </c>
      <c r="P18" s="9">
        <f t="shared" si="9"/>
        <v>8063804.0799999982</v>
      </c>
      <c r="Q18" s="9">
        <f t="shared" si="10"/>
        <v>132.7315308994344</v>
      </c>
      <c r="R18" s="9">
        <f t="shared" si="11"/>
        <v>-3931000</v>
      </c>
      <c r="S18" s="9">
        <f t="shared" si="12"/>
        <v>89.268652234446236</v>
      </c>
    </row>
    <row r="19" spans="1:19" s="4" customFormat="1" ht="14.25" x14ac:dyDescent="0.2">
      <c r="A19" s="10" t="s">
        <v>42</v>
      </c>
      <c r="B19" s="11" t="s">
        <v>34</v>
      </c>
      <c r="C19" s="8">
        <f>C20+C21</f>
        <v>6999192.46</v>
      </c>
      <c r="D19" s="8">
        <f t="shared" ref="D19:O19" si="15">D20+D21</f>
        <v>6632000</v>
      </c>
      <c r="E19" s="8">
        <f t="shared" si="15"/>
        <v>6434800</v>
      </c>
      <c r="F19" s="8">
        <f t="shared" si="1"/>
        <v>-564392.46</v>
      </c>
      <c r="G19" s="8">
        <f t="shared" si="2"/>
        <v>91.936320322301867</v>
      </c>
      <c r="H19" s="8">
        <f t="shared" si="3"/>
        <v>-197200</v>
      </c>
      <c r="I19" s="8">
        <f t="shared" si="4"/>
        <v>97.026537997587454</v>
      </c>
      <c r="J19" s="8">
        <f t="shared" si="15"/>
        <v>6484800</v>
      </c>
      <c r="K19" s="8">
        <f t="shared" si="5"/>
        <v>-514392.45999999996</v>
      </c>
      <c r="L19" s="8">
        <f t="shared" si="6"/>
        <v>92.650688448135625</v>
      </c>
      <c r="M19" s="8">
        <f t="shared" si="7"/>
        <v>-147200</v>
      </c>
      <c r="N19" s="8">
        <f t="shared" si="8"/>
        <v>97.780458383594691</v>
      </c>
      <c r="O19" s="8">
        <f t="shared" si="15"/>
        <v>6534800</v>
      </c>
      <c r="P19" s="8">
        <f t="shared" si="9"/>
        <v>-464392.45999999996</v>
      </c>
      <c r="Q19" s="8">
        <f t="shared" si="10"/>
        <v>93.365056573969397</v>
      </c>
      <c r="R19" s="8">
        <f t="shared" si="11"/>
        <v>-97200</v>
      </c>
      <c r="S19" s="8">
        <f t="shared" si="12"/>
        <v>98.534378769601929</v>
      </c>
    </row>
    <row r="20" spans="1:19" ht="30" x14ac:dyDescent="0.25">
      <c r="A20" s="6" t="s">
        <v>53</v>
      </c>
      <c r="B20" s="13" t="s">
        <v>55</v>
      </c>
      <c r="C20" s="9">
        <v>6972592.46</v>
      </c>
      <c r="D20" s="9">
        <v>6346000</v>
      </c>
      <c r="E20" s="9">
        <v>6400000</v>
      </c>
      <c r="F20" s="9">
        <f t="shared" si="1"/>
        <v>-572592.46</v>
      </c>
      <c r="G20" s="9">
        <f t="shared" si="2"/>
        <v>91.787954576653974</v>
      </c>
      <c r="H20" s="9">
        <f t="shared" si="3"/>
        <v>54000</v>
      </c>
      <c r="I20" s="9">
        <f t="shared" si="4"/>
        <v>100.85092971950836</v>
      </c>
      <c r="J20" s="9">
        <v>6450000</v>
      </c>
      <c r="K20" s="9">
        <f t="shared" si="5"/>
        <v>-522592.45999999996</v>
      </c>
      <c r="L20" s="9">
        <f t="shared" si="6"/>
        <v>92.50504797178408</v>
      </c>
      <c r="M20" s="9">
        <f t="shared" si="7"/>
        <v>104000</v>
      </c>
      <c r="N20" s="9">
        <f t="shared" si="8"/>
        <v>101.63882760794201</v>
      </c>
      <c r="O20" s="9">
        <v>6500000</v>
      </c>
      <c r="P20" s="9">
        <f t="shared" si="9"/>
        <v>-472592.45999999996</v>
      </c>
      <c r="Q20" s="9">
        <f t="shared" si="10"/>
        <v>93.222141366914187</v>
      </c>
      <c r="R20" s="9">
        <f t="shared" si="11"/>
        <v>154000</v>
      </c>
      <c r="S20" s="9">
        <f t="shared" si="12"/>
        <v>102.42672549637565</v>
      </c>
    </row>
    <row r="21" spans="1:19" ht="45" x14ac:dyDescent="0.25">
      <c r="A21" s="6" t="s">
        <v>54</v>
      </c>
      <c r="B21" s="13" t="s">
        <v>56</v>
      </c>
      <c r="C21" s="9">
        <v>26600</v>
      </c>
      <c r="D21" s="9">
        <v>286000</v>
      </c>
      <c r="E21" s="9">
        <v>34800</v>
      </c>
      <c r="F21" s="9">
        <f t="shared" si="1"/>
        <v>8200</v>
      </c>
      <c r="G21" s="9">
        <f t="shared" si="2"/>
        <v>130.82706766917295</v>
      </c>
      <c r="H21" s="9">
        <f t="shared" si="3"/>
        <v>-251200</v>
      </c>
      <c r="I21" s="9">
        <f t="shared" si="4"/>
        <v>12.167832167832168</v>
      </c>
      <c r="J21" s="9">
        <v>34800</v>
      </c>
      <c r="K21" s="9">
        <f t="shared" si="5"/>
        <v>8200</v>
      </c>
      <c r="L21" s="9">
        <f t="shared" si="6"/>
        <v>130.82706766917295</v>
      </c>
      <c r="M21" s="9">
        <f t="shared" si="7"/>
        <v>-251200</v>
      </c>
      <c r="N21" s="9">
        <f t="shared" si="8"/>
        <v>12.167832167832168</v>
      </c>
      <c r="O21" s="9">
        <v>34800</v>
      </c>
      <c r="P21" s="9">
        <f t="shared" si="9"/>
        <v>8200</v>
      </c>
      <c r="Q21" s="9">
        <f t="shared" si="10"/>
        <v>130.82706766917295</v>
      </c>
      <c r="R21" s="9">
        <f t="shared" si="11"/>
        <v>-251200</v>
      </c>
      <c r="S21" s="9">
        <f t="shared" si="12"/>
        <v>12.167832167832168</v>
      </c>
    </row>
    <row r="22" spans="1:19" s="4" customFormat="1" ht="14.25" x14ac:dyDescent="0.2">
      <c r="A22" s="10"/>
      <c r="B22" s="11" t="s">
        <v>9</v>
      </c>
      <c r="C22" s="8">
        <f>C23+C27+C28+C29+C32+C33</f>
        <v>113420324.75</v>
      </c>
      <c r="D22" s="8">
        <f>D23+D27+D28+D29+D32+D33</f>
        <v>114757142.63</v>
      </c>
      <c r="E22" s="8">
        <f>E23+E27+E28+E29+E32+E33</f>
        <v>89493149.86999999</v>
      </c>
      <c r="F22" s="8">
        <f t="shared" si="1"/>
        <v>-23927174.88000001</v>
      </c>
      <c r="G22" s="8">
        <f t="shared" si="2"/>
        <v>78.903979570910181</v>
      </c>
      <c r="H22" s="8">
        <f t="shared" si="3"/>
        <v>-25263992.760000005</v>
      </c>
      <c r="I22" s="8">
        <f t="shared" si="4"/>
        <v>77.984818913227755</v>
      </c>
      <c r="J22" s="8">
        <f>J23+J27+J28+J29+J32+J33</f>
        <v>58086205.709999993</v>
      </c>
      <c r="K22" s="8">
        <f t="shared" si="5"/>
        <v>-55334119.040000007</v>
      </c>
      <c r="L22" s="8">
        <f t="shared" si="6"/>
        <v>51.213224647375199</v>
      </c>
      <c r="M22" s="8">
        <f t="shared" si="7"/>
        <v>-56670936.920000002</v>
      </c>
      <c r="N22" s="8">
        <f t="shared" si="8"/>
        <v>50.616636471406004</v>
      </c>
      <c r="O22" s="8">
        <f>O23+O27+O28+O29+O32+O33</f>
        <v>72894251.979999989</v>
      </c>
      <c r="P22" s="8">
        <f t="shared" si="9"/>
        <v>-40526072.770000011</v>
      </c>
      <c r="Q22" s="8">
        <f t="shared" si="10"/>
        <v>64.269126490929025</v>
      </c>
      <c r="R22" s="8">
        <f t="shared" si="11"/>
        <v>-41862890.650000006</v>
      </c>
      <c r="S22" s="8">
        <f t="shared" si="12"/>
        <v>63.520448757621693</v>
      </c>
    </row>
    <row r="23" spans="1:19" s="4" customFormat="1" ht="33" customHeight="1" x14ac:dyDescent="0.2">
      <c r="A23" s="10" t="s">
        <v>43</v>
      </c>
      <c r="B23" s="12" t="s">
        <v>27</v>
      </c>
      <c r="C23" s="8">
        <f>C24+C25+C26</f>
        <v>66642917.350000001</v>
      </c>
      <c r="D23" s="8">
        <f>D24+D25+D26</f>
        <v>50606535.789999999</v>
      </c>
      <c r="E23" s="8">
        <f t="shared" ref="E23:O23" si="16">E24+E25+E26</f>
        <v>54699583.299999997</v>
      </c>
      <c r="F23" s="8">
        <f t="shared" si="1"/>
        <v>-11943334.050000004</v>
      </c>
      <c r="G23" s="8">
        <f t="shared" si="2"/>
        <v>82.07861461515084</v>
      </c>
      <c r="H23" s="8">
        <f t="shared" si="3"/>
        <v>4093047.5099999979</v>
      </c>
      <c r="I23" s="8">
        <f t="shared" si="4"/>
        <v>108.08798200885505</v>
      </c>
      <c r="J23" s="8">
        <f t="shared" si="16"/>
        <v>51311317.309999995</v>
      </c>
      <c r="K23" s="8">
        <f t="shared" si="5"/>
        <v>-15331600.040000007</v>
      </c>
      <c r="L23" s="8">
        <f t="shared" si="6"/>
        <v>76.994404432386389</v>
      </c>
      <c r="M23" s="8">
        <f t="shared" si="7"/>
        <v>704781.51999999583</v>
      </c>
      <c r="N23" s="8">
        <f t="shared" si="8"/>
        <v>101.39266896853916</v>
      </c>
      <c r="O23" s="8">
        <f t="shared" si="16"/>
        <v>47480440.979999997</v>
      </c>
      <c r="P23" s="8">
        <f t="shared" si="9"/>
        <v>-19162476.370000005</v>
      </c>
      <c r="Q23" s="8">
        <f t="shared" si="10"/>
        <v>71.246042142241237</v>
      </c>
      <c r="R23" s="8">
        <f t="shared" si="11"/>
        <v>-3126094.8100000024</v>
      </c>
      <c r="S23" s="8">
        <f t="shared" si="12"/>
        <v>93.822744905969785</v>
      </c>
    </row>
    <row r="24" spans="1:19" ht="90" customHeight="1" x14ac:dyDescent="0.25">
      <c r="A24" s="6" t="s">
        <v>58</v>
      </c>
      <c r="B24" s="13" t="s">
        <v>57</v>
      </c>
      <c r="C24" s="9">
        <v>51037937.350000001</v>
      </c>
      <c r="D24" s="9">
        <v>37038318</v>
      </c>
      <c r="E24" s="9">
        <v>48558948.299999997</v>
      </c>
      <c r="F24" s="9">
        <f t="shared" si="1"/>
        <v>-2478989.0500000045</v>
      </c>
      <c r="G24" s="9">
        <f t="shared" si="2"/>
        <v>95.142850242947759</v>
      </c>
      <c r="H24" s="9">
        <f t="shared" si="3"/>
        <v>11520630.299999997</v>
      </c>
      <c r="I24" s="9">
        <f t="shared" si="4"/>
        <v>131.10462602540426</v>
      </c>
      <c r="J24" s="9">
        <v>45281455.869999997</v>
      </c>
      <c r="K24" s="9">
        <f t="shared" si="5"/>
        <v>-5756481.4800000042</v>
      </c>
      <c r="L24" s="9">
        <f t="shared" si="6"/>
        <v>88.72117138958005</v>
      </c>
      <c r="M24" s="9">
        <f t="shared" si="7"/>
        <v>8243137.8699999973</v>
      </c>
      <c r="N24" s="9">
        <f t="shared" si="8"/>
        <v>122.25570251327287</v>
      </c>
      <c r="O24" s="9">
        <v>41666752.539999999</v>
      </c>
      <c r="P24" s="9">
        <f t="shared" si="9"/>
        <v>-9371184.8100000024</v>
      </c>
      <c r="Q24" s="9">
        <f t="shared" si="10"/>
        <v>81.638786172458822</v>
      </c>
      <c r="R24" s="9">
        <f t="shared" si="11"/>
        <v>4628434.5399999991</v>
      </c>
      <c r="S24" s="9">
        <f t="shared" si="12"/>
        <v>112.49634105954812</v>
      </c>
    </row>
    <row r="25" spans="1:19" ht="33" customHeight="1" x14ac:dyDescent="0.25">
      <c r="A25" s="6" t="s">
        <v>59</v>
      </c>
      <c r="B25" s="13" t="s">
        <v>60</v>
      </c>
      <c r="C25" s="9">
        <v>8405762.2899999991</v>
      </c>
      <c r="D25" s="9">
        <v>4440217.18</v>
      </c>
      <c r="E25" s="9">
        <v>1500000</v>
      </c>
      <c r="F25" s="9">
        <f t="shared" si="1"/>
        <v>-6905762.2899999991</v>
      </c>
      <c r="G25" s="9">
        <f t="shared" si="2"/>
        <v>17.844901488405046</v>
      </c>
      <c r="H25" s="9">
        <f t="shared" si="3"/>
        <v>-2940217.1799999997</v>
      </c>
      <c r="I25" s="9">
        <f t="shared" si="4"/>
        <v>33.782131350611103</v>
      </c>
      <c r="J25" s="9">
        <v>1600000</v>
      </c>
      <c r="K25" s="9">
        <f t="shared" si="5"/>
        <v>-6805762.2899999991</v>
      </c>
      <c r="L25" s="9">
        <f t="shared" si="6"/>
        <v>19.034561587632052</v>
      </c>
      <c r="M25" s="9">
        <f t="shared" si="7"/>
        <v>-2840217.1799999997</v>
      </c>
      <c r="N25" s="9">
        <f t="shared" si="8"/>
        <v>36.034273440651845</v>
      </c>
      <c r="O25" s="9">
        <v>1700000</v>
      </c>
      <c r="P25" s="9">
        <f t="shared" si="9"/>
        <v>-6705762.2899999991</v>
      </c>
      <c r="Q25" s="9">
        <f t="shared" si="10"/>
        <v>20.224221686859053</v>
      </c>
      <c r="R25" s="9">
        <f t="shared" si="11"/>
        <v>-2740217.1799999997</v>
      </c>
      <c r="S25" s="9">
        <f t="shared" si="12"/>
        <v>38.28641553069258</v>
      </c>
    </row>
    <row r="26" spans="1:19" ht="91.5" customHeight="1" x14ac:dyDescent="0.25">
      <c r="A26" s="6" t="s">
        <v>61</v>
      </c>
      <c r="B26" s="13" t="s">
        <v>62</v>
      </c>
      <c r="C26" s="9">
        <v>7199217.71</v>
      </c>
      <c r="D26" s="9">
        <v>9128000.6099999994</v>
      </c>
      <c r="E26" s="9">
        <v>4640635</v>
      </c>
      <c r="F26" s="9">
        <f t="shared" si="1"/>
        <v>-2558582.71</v>
      </c>
      <c r="G26" s="9">
        <f t="shared" si="2"/>
        <v>64.460267586490318</v>
      </c>
      <c r="H26" s="9">
        <f t="shared" si="3"/>
        <v>-4487365.6099999994</v>
      </c>
      <c r="I26" s="9">
        <f t="shared" si="4"/>
        <v>50.839556199372339</v>
      </c>
      <c r="J26" s="9">
        <v>4429861.4400000004</v>
      </c>
      <c r="K26" s="9">
        <f t="shared" si="5"/>
        <v>-2769356.2699999996</v>
      </c>
      <c r="L26" s="9">
        <f t="shared" si="6"/>
        <v>61.532538929149851</v>
      </c>
      <c r="M26" s="9">
        <f t="shared" si="7"/>
        <v>-4698139.169999999</v>
      </c>
      <c r="N26" s="9">
        <f t="shared" si="8"/>
        <v>48.530468273051532</v>
      </c>
      <c r="O26" s="9">
        <v>4113688.44</v>
      </c>
      <c r="P26" s="9">
        <f t="shared" si="9"/>
        <v>-3085529.27</v>
      </c>
      <c r="Q26" s="9">
        <f t="shared" si="10"/>
        <v>57.140770090699199</v>
      </c>
      <c r="R26" s="9">
        <f t="shared" si="11"/>
        <v>-5014312.17</v>
      </c>
      <c r="S26" s="9">
        <f t="shared" si="12"/>
        <v>45.066697689451622</v>
      </c>
    </row>
    <row r="27" spans="1:19" s="4" customFormat="1" ht="14.25" x14ac:dyDescent="0.2">
      <c r="A27" s="10" t="s">
        <v>41</v>
      </c>
      <c r="B27" s="11" t="s">
        <v>32</v>
      </c>
      <c r="C27" s="8">
        <v>2757738.29</v>
      </c>
      <c r="D27" s="8">
        <v>2930000</v>
      </c>
      <c r="E27" s="8">
        <v>1420000</v>
      </c>
      <c r="F27" s="8">
        <f t="shared" si="1"/>
        <v>-1337738.29</v>
      </c>
      <c r="G27" s="8">
        <f t="shared" si="2"/>
        <v>51.491470570254869</v>
      </c>
      <c r="H27" s="8">
        <f t="shared" si="3"/>
        <v>-1510000</v>
      </c>
      <c r="I27" s="8">
        <f t="shared" si="4"/>
        <v>48.464163822525599</v>
      </c>
      <c r="J27" s="8">
        <v>1420000</v>
      </c>
      <c r="K27" s="8">
        <f t="shared" si="5"/>
        <v>-1337738.29</v>
      </c>
      <c r="L27" s="8">
        <f t="shared" si="6"/>
        <v>51.491470570254869</v>
      </c>
      <c r="M27" s="8">
        <f t="shared" si="7"/>
        <v>-1510000</v>
      </c>
      <c r="N27" s="8">
        <f t="shared" si="8"/>
        <v>48.464163822525599</v>
      </c>
      <c r="O27" s="8">
        <v>1420000</v>
      </c>
      <c r="P27" s="8">
        <f t="shared" si="9"/>
        <v>-1337738.29</v>
      </c>
      <c r="Q27" s="8">
        <f t="shared" si="10"/>
        <v>51.491470570254869</v>
      </c>
      <c r="R27" s="8">
        <f t="shared" si="11"/>
        <v>-1510000</v>
      </c>
      <c r="S27" s="8">
        <f t="shared" si="12"/>
        <v>48.464163822525599</v>
      </c>
    </row>
    <row r="28" spans="1:19" s="4" customFormat="1" ht="28.5" x14ac:dyDescent="0.2">
      <c r="A28" s="10" t="s">
        <v>45</v>
      </c>
      <c r="B28" s="12" t="s">
        <v>28</v>
      </c>
      <c r="C28" s="8">
        <v>125139.11</v>
      </c>
      <c r="D28" s="8">
        <v>310669.3</v>
      </c>
      <c r="E28" s="8">
        <v>100000</v>
      </c>
      <c r="F28" s="8">
        <f t="shared" si="1"/>
        <v>-25139.11</v>
      </c>
      <c r="G28" s="8">
        <f t="shared" si="2"/>
        <v>79.911068570009803</v>
      </c>
      <c r="H28" s="8">
        <f t="shared" si="3"/>
        <v>-210669.3</v>
      </c>
      <c r="I28" s="8">
        <f t="shared" si="4"/>
        <v>32.18856835870168</v>
      </c>
      <c r="J28" s="8">
        <v>100000</v>
      </c>
      <c r="K28" s="8">
        <f t="shared" si="5"/>
        <v>-25139.11</v>
      </c>
      <c r="L28" s="8">
        <f t="shared" si="6"/>
        <v>79.911068570009803</v>
      </c>
      <c r="M28" s="8">
        <f t="shared" si="7"/>
        <v>-210669.3</v>
      </c>
      <c r="N28" s="8">
        <f t="shared" si="8"/>
        <v>32.18856835870168</v>
      </c>
      <c r="O28" s="8">
        <v>100000</v>
      </c>
      <c r="P28" s="8">
        <f t="shared" si="9"/>
        <v>-25139.11</v>
      </c>
      <c r="Q28" s="8">
        <f t="shared" si="10"/>
        <v>79.911068570009803</v>
      </c>
      <c r="R28" s="8">
        <f t="shared" si="11"/>
        <v>-210669.3</v>
      </c>
      <c r="S28" s="8">
        <f t="shared" si="12"/>
        <v>32.18856835870168</v>
      </c>
    </row>
    <row r="29" spans="1:19" s="4" customFormat="1" ht="28.5" x14ac:dyDescent="0.2">
      <c r="A29" s="10" t="s">
        <v>46</v>
      </c>
      <c r="B29" s="12" t="s">
        <v>44</v>
      </c>
      <c r="C29" s="8">
        <f>C30+C31</f>
        <v>33989601.339999996</v>
      </c>
      <c r="D29" s="8">
        <f t="shared" ref="D29:O29" si="17">D30+D31</f>
        <v>54807646.719999999</v>
      </c>
      <c r="E29" s="8">
        <f t="shared" si="17"/>
        <v>17762006.460000001</v>
      </c>
      <c r="F29" s="8">
        <f t="shared" si="1"/>
        <v>-16227594.879999995</v>
      </c>
      <c r="G29" s="8">
        <f t="shared" si="2"/>
        <v>52.257177959592994</v>
      </c>
      <c r="H29" s="8">
        <f t="shared" si="3"/>
        <v>-37045640.259999998</v>
      </c>
      <c r="I29" s="8">
        <f t="shared" si="4"/>
        <v>32.407898391883379</v>
      </c>
      <c r="J29" s="8">
        <f t="shared" si="17"/>
        <v>1452398.94</v>
      </c>
      <c r="K29" s="8">
        <f t="shared" si="5"/>
        <v>-32537202.399999995</v>
      </c>
      <c r="L29" s="8">
        <f t="shared" si="6"/>
        <v>4.2730684760658635</v>
      </c>
      <c r="M29" s="8">
        <f t="shared" si="7"/>
        <v>-53355247.780000001</v>
      </c>
      <c r="N29" s="8">
        <f t="shared" si="8"/>
        <v>2.6499932526203525</v>
      </c>
      <c r="O29" s="8">
        <f t="shared" si="17"/>
        <v>1422811</v>
      </c>
      <c r="P29" s="8">
        <f t="shared" si="9"/>
        <v>-32566790.339999996</v>
      </c>
      <c r="Q29" s="8">
        <f t="shared" si="10"/>
        <v>4.1860184995038257</v>
      </c>
      <c r="R29" s="8">
        <f t="shared" si="11"/>
        <v>-53384835.719999999</v>
      </c>
      <c r="S29" s="8">
        <f t="shared" si="12"/>
        <v>2.596008194383574</v>
      </c>
    </row>
    <row r="30" spans="1:19" ht="90" x14ac:dyDescent="0.25">
      <c r="A30" s="6" t="s">
        <v>64</v>
      </c>
      <c r="B30" s="13" t="s">
        <v>66</v>
      </c>
      <c r="C30" s="9">
        <v>4053114.8</v>
      </c>
      <c r="D30" s="9">
        <v>33787126.719999999</v>
      </c>
      <c r="E30" s="9">
        <v>1762006.46</v>
      </c>
      <c r="F30" s="9">
        <f t="shared" si="1"/>
        <v>-2291108.34</v>
      </c>
      <c r="G30" s="9">
        <f t="shared" si="2"/>
        <v>43.472897930253545</v>
      </c>
      <c r="H30" s="9">
        <f t="shared" si="3"/>
        <v>-32025120.259999998</v>
      </c>
      <c r="I30" s="9">
        <f t="shared" si="4"/>
        <v>5.2150230903091126</v>
      </c>
      <c r="J30" s="9">
        <v>1452398.94</v>
      </c>
      <c r="K30" s="9">
        <f t="shared" si="5"/>
        <v>-2600715.86</v>
      </c>
      <c r="L30" s="9">
        <f t="shared" si="6"/>
        <v>35.834142669731442</v>
      </c>
      <c r="M30" s="9">
        <f t="shared" si="7"/>
        <v>-32334727.779999997</v>
      </c>
      <c r="N30" s="9">
        <f t="shared" si="8"/>
        <v>4.2986755045384335</v>
      </c>
      <c r="O30" s="9">
        <v>1422811</v>
      </c>
      <c r="P30" s="9">
        <f t="shared" si="9"/>
        <v>-2630303.7999999998</v>
      </c>
      <c r="Q30" s="9">
        <f t="shared" si="10"/>
        <v>35.104137686897005</v>
      </c>
      <c r="R30" s="9">
        <f t="shared" si="11"/>
        <v>-32364315.719999999</v>
      </c>
      <c r="S30" s="9">
        <f t="shared" si="12"/>
        <v>4.2111038674317909</v>
      </c>
    </row>
    <row r="31" spans="1:19" ht="30" x14ac:dyDescent="0.25">
      <c r="A31" s="6" t="s">
        <v>63</v>
      </c>
      <c r="B31" s="13" t="s">
        <v>65</v>
      </c>
      <c r="C31" s="9">
        <v>29936486.539999999</v>
      </c>
      <c r="D31" s="9">
        <v>21020520</v>
      </c>
      <c r="E31" s="9">
        <v>16000000</v>
      </c>
      <c r="F31" s="9">
        <f t="shared" si="1"/>
        <v>-13936486.539999999</v>
      </c>
      <c r="G31" s="9">
        <f t="shared" si="2"/>
        <v>53.44648570773797</v>
      </c>
      <c r="H31" s="9">
        <f t="shared" si="3"/>
        <v>-5020520</v>
      </c>
      <c r="I31" s="9">
        <f t="shared" si="4"/>
        <v>76.116099887157887</v>
      </c>
      <c r="J31" s="9">
        <v>0</v>
      </c>
      <c r="K31" s="9">
        <f t="shared" si="5"/>
        <v>-29936486.539999999</v>
      </c>
      <c r="L31" s="9">
        <f t="shared" si="6"/>
        <v>0</v>
      </c>
      <c r="M31" s="9">
        <f t="shared" si="7"/>
        <v>-21020520</v>
      </c>
      <c r="N31" s="9">
        <f t="shared" si="8"/>
        <v>0</v>
      </c>
      <c r="O31" s="9">
        <v>0</v>
      </c>
      <c r="P31" s="9">
        <f t="shared" si="9"/>
        <v>-29936486.539999999</v>
      </c>
      <c r="Q31" s="9">
        <f t="shared" si="10"/>
        <v>0</v>
      </c>
      <c r="R31" s="9">
        <f t="shared" si="11"/>
        <v>-21020520</v>
      </c>
      <c r="S31" s="9">
        <f t="shared" si="12"/>
        <v>0</v>
      </c>
    </row>
    <row r="32" spans="1:19" s="4" customFormat="1" ht="14.25" x14ac:dyDescent="0.2">
      <c r="A32" s="15" t="s">
        <v>52</v>
      </c>
      <c r="B32" s="11" t="s">
        <v>29</v>
      </c>
      <c r="C32" s="8">
        <v>2623545.9500000002</v>
      </c>
      <c r="D32" s="8">
        <v>1795290.82</v>
      </c>
      <c r="E32" s="8">
        <v>1479000</v>
      </c>
      <c r="F32" s="8">
        <f t="shared" si="1"/>
        <v>-1144545.9500000002</v>
      </c>
      <c r="G32" s="8">
        <f t="shared" si="2"/>
        <v>56.374084090274835</v>
      </c>
      <c r="H32" s="8">
        <f t="shared" si="3"/>
        <v>-316290.82000000007</v>
      </c>
      <c r="I32" s="8">
        <f t="shared" si="4"/>
        <v>82.382195882893214</v>
      </c>
      <c r="J32" s="8">
        <v>1187489.46</v>
      </c>
      <c r="K32" s="8">
        <f t="shared" si="5"/>
        <v>-1436056.4900000002</v>
      </c>
      <c r="L32" s="8">
        <f t="shared" si="6"/>
        <v>45.26276583796826</v>
      </c>
      <c r="M32" s="8">
        <f t="shared" si="7"/>
        <v>-607801.3600000001</v>
      </c>
      <c r="N32" s="8">
        <f t="shared" si="8"/>
        <v>66.144685126836436</v>
      </c>
      <c r="O32" s="8">
        <v>1860000</v>
      </c>
      <c r="P32" s="8">
        <f t="shared" si="9"/>
        <v>-763545.95000000019</v>
      </c>
      <c r="Q32" s="8">
        <f t="shared" si="10"/>
        <v>70.896414068905472</v>
      </c>
      <c r="R32" s="8">
        <f t="shared" si="11"/>
        <v>64709.179999999935</v>
      </c>
      <c r="S32" s="8">
        <f t="shared" si="12"/>
        <v>103.60438427463245</v>
      </c>
    </row>
    <row r="33" spans="1:19" s="4" customFormat="1" ht="14.25" x14ac:dyDescent="0.2">
      <c r="A33" s="15" t="s">
        <v>47</v>
      </c>
      <c r="B33" s="16" t="s">
        <v>30</v>
      </c>
      <c r="C33" s="8">
        <v>7281382.71</v>
      </c>
      <c r="D33" s="8">
        <v>4307000</v>
      </c>
      <c r="E33" s="8">
        <v>14032560.109999999</v>
      </c>
      <c r="F33" s="8">
        <f t="shared" si="1"/>
        <v>6751177.3999999994</v>
      </c>
      <c r="G33" s="8">
        <f t="shared" si="2"/>
        <v>192.71834305218107</v>
      </c>
      <c r="H33" s="8">
        <f t="shared" si="3"/>
        <v>9725560.1099999994</v>
      </c>
      <c r="I33" s="8">
        <f t="shared" si="4"/>
        <v>325.80822173206406</v>
      </c>
      <c r="J33" s="8">
        <v>2615000</v>
      </c>
      <c r="K33" s="8">
        <f t="shared" si="5"/>
        <v>-4666382.71</v>
      </c>
      <c r="L33" s="8">
        <f t="shared" si="6"/>
        <v>35.913508520966069</v>
      </c>
      <c r="M33" s="8">
        <f t="shared" si="7"/>
        <v>-1692000</v>
      </c>
      <c r="N33" s="8">
        <f t="shared" si="8"/>
        <v>60.715114929185042</v>
      </c>
      <c r="O33" s="8">
        <v>20611000</v>
      </c>
      <c r="P33" s="8">
        <f t="shared" si="9"/>
        <v>13329617.289999999</v>
      </c>
      <c r="Q33" s="8">
        <f t="shared" si="10"/>
        <v>283.06436869049014</v>
      </c>
      <c r="R33" s="8">
        <f t="shared" si="11"/>
        <v>16304000</v>
      </c>
      <c r="S33" s="8">
        <f t="shared" si="12"/>
        <v>478.54655212444862</v>
      </c>
    </row>
    <row r="34" spans="1:19" s="4" customFormat="1" ht="14.25" x14ac:dyDescent="0.2">
      <c r="A34" s="10" t="s">
        <v>17</v>
      </c>
      <c r="B34" s="11" t="s">
        <v>10</v>
      </c>
      <c r="C34" s="8">
        <f>C35+C41+C40</f>
        <v>1263917084.1200001</v>
      </c>
      <c r="D34" s="8">
        <f>D35+D41+D40</f>
        <v>1759998847.53</v>
      </c>
      <c r="E34" s="8">
        <f t="shared" ref="E34:O34" si="18">E35+E41</f>
        <v>1754757412.71</v>
      </c>
      <c r="F34" s="8">
        <f t="shared" si="1"/>
        <v>490840328.58999991</v>
      </c>
      <c r="G34" s="8">
        <f t="shared" si="2"/>
        <v>138.83485196592201</v>
      </c>
      <c r="H34" s="8">
        <f t="shared" si="3"/>
        <v>-5241434.8199999332</v>
      </c>
      <c r="I34" s="8">
        <f t="shared" si="4"/>
        <v>99.70219100840005</v>
      </c>
      <c r="J34" s="8">
        <f t="shared" si="18"/>
        <v>710017452.38999999</v>
      </c>
      <c r="K34" s="8">
        <f t="shared" si="5"/>
        <v>-553899631.73000014</v>
      </c>
      <c r="L34" s="8">
        <f t="shared" si="6"/>
        <v>56.175951833450235</v>
      </c>
      <c r="M34" s="8">
        <f t="shared" si="7"/>
        <v>-1049981395.14</v>
      </c>
      <c r="N34" s="8">
        <f t="shared" si="8"/>
        <v>40.341927120375423</v>
      </c>
      <c r="O34" s="8">
        <f t="shared" si="18"/>
        <v>736235734.5</v>
      </c>
      <c r="P34" s="8">
        <f t="shared" si="9"/>
        <v>-527681349.62000012</v>
      </c>
      <c r="Q34" s="8">
        <f t="shared" si="10"/>
        <v>58.250319087395098</v>
      </c>
      <c r="R34" s="8">
        <f t="shared" si="11"/>
        <v>-1023763113.03</v>
      </c>
      <c r="S34" s="8">
        <f t="shared" si="12"/>
        <v>41.831603215720321</v>
      </c>
    </row>
    <row r="35" spans="1:19" ht="30.75" customHeight="1" x14ac:dyDescent="0.25">
      <c r="A35" s="6" t="s">
        <v>23</v>
      </c>
      <c r="B35" s="13" t="s">
        <v>11</v>
      </c>
      <c r="C35" s="9">
        <f>C36+C37+C38+C39</f>
        <v>1239674127.1200001</v>
      </c>
      <c r="D35" s="9">
        <f t="shared" ref="D35:O35" si="19">D36+D37+D38+D39</f>
        <v>1759998847.53</v>
      </c>
      <c r="E35" s="9">
        <f t="shared" si="19"/>
        <v>1754757412.71</v>
      </c>
      <c r="F35" s="9">
        <f t="shared" si="1"/>
        <v>515083285.58999991</v>
      </c>
      <c r="G35" s="9">
        <f t="shared" si="2"/>
        <v>141.54989398598136</v>
      </c>
      <c r="H35" s="9">
        <f t="shared" si="3"/>
        <v>-5241434.8199999332</v>
      </c>
      <c r="I35" s="9">
        <f t="shared" si="4"/>
        <v>99.70219100840005</v>
      </c>
      <c r="J35" s="9">
        <f t="shared" si="19"/>
        <v>710017452.38999999</v>
      </c>
      <c r="K35" s="9">
        <f t="shared" si="5"/>
        <v>-529656674.73000014</v>
      </c>
      <c r="L35" s="9">
        <f t="shared" si="6"/>
        <v>57.274523752424045</v>
      </c>
      <c r="M35" s="9">
        <f t="shared" si="7"/>
        <v>-1049981395.14</v>
      </c>
      <c r="N35" s="9">
        <f t="shared" si="8"/>
        <v>40.341927120375423</v>
      </c>
      <c r="O35" s="9">
        <f t="shared" si="19"/>
        <v>736235734.5</v>
      </c>
      <c r="P35" s="9">
        <f t="shared" si="9"/>
        <v>-503438392.62000012</v>
      </c>
      <c r="Q35" s="9">
        <f t="shared" si="10"/>
        <v>59.389457147937442</v>
      </c>
      <c r="R35" s="9">
        <f t="shared" si="11"/>
        <v>-1023763113.03</v>
      </c>
      <c r="S35" s="9">
        <f t="shared" si="12"/>
        <v>41.831603215720321</v>
      </c>
    </row>
    <row r="36" spans="1:19" ht="30" x14ac:dyDescent="0.25">
      <c r="A36" s="6" t="s">
        <v>69</v>
      </c>
      <c r="B36" s="13" t="s">
        <v>31</v>
      </c>
      <c r="C36" s="9">
        <v>15664491.82</v>
      </c>
      <c r="D36" s="9">
        <v>399834231.77999997</v>
      </c>
      <c r="E36" s="9">
        <v>330200000</v>
      </c>
      <c r="F36" s="9">
        <f t="shared" si="1"/>
        <v>314535508.18000001</v>
      </c>
      <c r="G36" s="9">
        <f t="shared" si="2"/>
        <v>2107.9522003925435</v>
      </c>
      <c r="H36" s="9">
        <f t="shared" si="3"/>
        <v>-69634231.779999971</v>
      </c>
      <c r="I36" s="9">
        <f t="shared" si="4"/>
        <v>82.584224599779958</v>
      </c>
      <c r="J36" s="9">
        <v>0</v>
      </c>
      <c r="K36" s="9">
        <f t="shared" si="5"/>
        <v>-15664491.82</v>
      </c>
      <c r="L36" s="9">
        <f t="shared" si="6"/>
        <v>0</v>
      </c>
      <c r="M36" s="9">
        <f t="shared" si="7"/>
        <v>-399834231.77999997</v>
      </c>
      <c r="N36" s="9">
        <f t="shared" si="8"/>
        <v>0</v>
      </c>
      <c r="O36" s="9">
        <v>0</v>
      </c>
      <c r="P36" s="9">
        <f t="shared" si="9"/>
        <v>-15664491.82</v>
      </c>
      <c r="Q36" s="9">
        <f t="shared" si="10"/>
        <v>0</v>
      </c>
      <c r="R36" s="9">
        <f t="shared" si="11"/>
        <v>-399834231.77999997</v>
      </c>
      <c r="S36" s="9">
        <f t="shared" si="12"/>
        <v>0</v>
      </c>
    </row>
    <row r="37" spans="1:19" x14ac:dyDescent="0.25">
      <c r="A37" s="6" t="s">
        <v>70</v>
      </c>
      <c r="B37" s="14" t="s">
        <v>12</v>
      </c>
      <c r="C37" s="9">
        <v>498953854.06999999</v>
      </c>
      <c r="D37" s="9">
        <v>479865368</v>
      </c>
      <c r="E37" s="9">
        <v>638088632.17999995</v>
      </c>
      <c r="F37" s="9">
        <f t="shared" si="1"/>
        <v>139134778.10999995</v>
      </c>
      <c r="G37" s="9">
        <f t="shared" si="2"/>
        <v>127.88529980780152</v>
      </c>
      <c r="H37" s="9">
        <f t="shared" si="3"/>
        <v>158223264.17999995</v>
      </c>
      <c r="I37" s="9">
        <f t="shared" si="4"/>
        <v>132.9724282540848</v>
      </c>
      <c r="J37" s="9">
        <v>28144896.66</v>
      </c>
      <c r="K37" s="9">
        <f t="shared" si="5"/>
        <v>-470808957.40999997</v>
      </c>
      <c r="L37" s="9">
        <f t="shared" si="6"/>
        <v>5.6407814932022662</v>
      </c>
      <c r="M37" s="9">
        <f t="shared" si="7"/>
        <v>-451720471.33999997</v>
      </c>
      <c r="N37" s="9">
        <f t="shared" si="8"/>
        <v>5.865165218591061</v>
      </c>
      <c r="O37" s="9">
        <v>28145288.23</v>
      </c>
      <c r="P37" s="9">
        <f t="shared" si="9"/>
        <v>-470808565.83999997</v>
      </c>
      <c r="Q37" s="9">
        <f t="shared" si="10"/>
        <v>5.6408599714015635</v>
      </c>
      <c r="R37" s="9">
        <f t="shared" si="11"/>
        <v>-451720079.76999998</v>
      </c>
      <c r="S37" s="9">
        <f t="shared" si="12"/>
        <v>5.8652468185618263</v>
      </c>
    </row>
    <row r="38" spans="1:19" x14ac:dyDescent="0.25">
      <c r="A38" s="6" t="s">
        <v>71</v>
      </c>
      <c r="B38" s="14" t="s">
        <v>13</v>
      </c>
      <c r="C38" s="9">
        <v>491646177.29000002</v>
      </c>
      <c r="D38" s="9">
        <v>597291657.25</v>
      </c>
      <c r="E38" s="9">
        <v>632390957.50999999</v>
      </c>
      <c r="F38" s="9">
        <f t="shared" si="1"/>
        <v>140744780.21999997</v>
      </c>
      <c r="G38" s="9">
        <f t="shared" si="2"/>
        <v>128.62724998611773</v>
      </c>
      <c r="H38" s="9">
        <f t="shared" si="3"/>
        <v>35099300.25999999</v>
      </c>
      <c r="I38" s="9">
        <f t="shared" si="4"/>
        <v>105.8764089258506</v>
      </c>
      <c r="J38" s="9">
        <v>657202384.23000002</v>
      </c>
      <c r="K38" s="9">
        <f t="shared" si="5"/>
        <v>165556206.94</v>
      </c>
      <c r="L38" s="9">
        <f t="shared" si="6"/>
        <v>133.67385216998156</v>
      </c>
      <c r="M38" s="9">
        <f t="shared" si="7"/>
        <v>59910726.980000019</v>
      </c>
      <c r="N38" s="9">
        <f t="shared" si="8"/>
        <v>110.03039742022114</v>
      </c>
      <c r="O38" s="9">
        <v>683420274.76999998</v>
      </c>
      <c r="P38" s="9">
        <f t="shared" si="9"/>
        <v>191774097.47999996</v>
      </c>
      <c r="Q38" s="9">
        <f t="shared" si="10"/>
        <v>139.00652671339313</v>
      </c>
      <c r="R38" s="9">
        <f t="shared" si="11"/>
        <v>86128617.519999981</v>
      </c>
      <c r="S38" s="9">
        <f t="shared" si="12"/>
        <v>114.41985945635773</v>
      </c>
    </row>
    <row r="39" spans="1:19" x14ac:dyDescent="0.25">
      <c r="A39" s="6" t="s">
        <v>72</v>
      </c>
      <c r="B39" s="14" t="s">
        <v>14</v>
      </c>
      <c r="C39" s="9">
        <v>233409603.94</v>
      </c>
      <c r="D39" s="9">
        <v>283007590.5</v>
      </c>
      <c r="E39" s="9">
        <v>154077823.02000001</v>
      </c>
      <c r="F39" s="9">
        <f t="shared" si="1"/>
        <v>-79331780.919999987</v>
      </c>
      <c r="G39" s="9">
        <f t="shared" si="2"/>
        <v>66.011775187968297</v>
      </c>
      <c r="H39" s="9">
        <f t="shared" si="3"/>
        <v>-128929767.47999999</v>
      </c>
      <c r="I39" s="9">
        <f t="shared" si="4"/>
        <v>54.44300018518409</v>
      </c>
      <c r="J39" s="9">
        <v>24670171.5</v>
      </c>
      <c r="K39" s="9">
        <f t="shared" si="5"/>
        <v>-208739432.44</v>
      </c>
      <c r="L39" s="9">
        <f t="shared" si="6"/>
        <v>10.569475755736978</v>
      </c>
      <c r="M39" s="9">
        <f t="shared" si="7"/>
        <v>-258337419</v>
      </c>
      <c r="N39" s="9">
        <f t="shared" si="8"/>
        <v>8.7171412810569109</v>
      </c>
      <c r="O39" s="9">
        <v>24670171.5</v>
      </c>
      <c r="P39" s="9">
        <f t="shared" si="9"/>
        <v>-208739432.44</v>
      </c>
      <c r="Q39" s="9">
        <f t="shared" si="10"/>
        <v>10.569475755736978</v>
      </c>
      <c r="R39" s="9">
        <f t="shared" si="11"/>
        <v>-258337419</v>
      </c>
      <c r="S39" s="9">
        <f t="shared" si="12"/>
        <v>8.7171412810569109</v>
      </c>
    </row>
    <row r="40" spans="1:19" ht="45" x14ac:dyDescent="0.25">
      <c r="A40" s="6" t="s">
        <v>75</v>
      </c>
      <c r="B40" s="13" t="s">
        <v>76</v>
      </c>
      <c r="C40" s="9">
        <v>24242957</v>
      </c>
      <c r="D40" s="9">
        <v>0</v>
      </c>
      <c r="E40" s="9">
        <v>0</v>
      </c>
      <c r="F40" s="9">
        <f t="shared" si="1"/>
        <v>-24242957</v>
      </c>
      <c r="G40" s="9">
        <v>0</v>
      </c>
      <c r="H40" s="9">
        <f t="shared" si="3"/>
        <v>0</v>
      </c>
      <c r="I40" s="9" t="e">
        <f t="shared" si="4"/>
        <v>#DIV/0!</v>
      </c>
      <c r="J40" s="9">
        <v>0</v>
      </c>
      <c r="K40" s="9">
        <f t="shared" si="5"/>
        <v>-24242957</v>
      </c>
      <c r="L40" s="9">
        <v>0</v>
      </c>
      <c r="M40" s="9">
        <f t="shared" si="7"/>
        <v>0</v>
      </c>
      <c r="N40" s="9" t="e">
        <f t="shared" si="8"/>
        <v>#DIV/0!</v>
      </c>
      <c r="O40" s="9">
        <v>0</v>
      </c>
      <c r="P40" s="9">
        <f t="shared" si="9"/>
        <v>-24242957</v>
      </c>
      <c r="Q40" s="9">
        <v>0</v>
      </c>
      <c r="R40" s="9">
        <f t="shared" si="11"/>
        <v>0</v>
      </c>
      <c r="S40" s="9" t="e">
        <f t="shared" si="12"/>
        <v>#DIV/0!</v>
      </c>
    </row>
    <row r="41" spans="1:19" ht="30" x14ac:dyDescent="0.25">
      <c r="A41" s="6" t="s">
        <v>48</v>
      </c>
      <c r="B41" s="13" t="s">
        <v>35</v>
      </c>
      <c r="C41" s="9">
        <v>0</v>
      </c>
      <c r="D41" s="9">
        <v>0</v>
      </c>
      <c r="E41" s="9">
        <v>0</v>
      </c>
      <c r="F41" s="9">
        <f t="shared" si="1"/>
        <v>0</v>
      </c>
      <c r="G41" s="9" t="e">
        <f t="shared" si="2"/>
        <v>#DIV/0!</v>
      </c>
      <c r="H41" s="9">
        <f t="shared" si="3"/>
        <v>0</v>
      </c>
      <c r="I41" s="9">
        <v>0</v>
      </c>
      <c r="J41" s="9">
        <v>0</v>
      </c>
      <c r="K41" s="9">
        <f t="shared" si="5"/>
        <v>0</v>
      </c>
      <c r="L41" s="9" t="e">
        <f t="shared" si="6"/>
        <v>#DIV/0!</v>
      </c>
      <c r="M41" s="9">
        <f t="shared" si="7"/>
        <v>0</v>
      </c>
      <c r="N41" s="9">
        <v>0</v>
      </c>
      <c r="O41" s="9">
        <v>0</v>
      </c>
      <c r="P41" s="9">
        <f t="shared" si="9"/>
        <v>0</v>
      </c>
      <c r="Q41" s="9" t="e">
        <f t="shared" si="10"/>
        <v>#DIV/0!</v>
      </c>
      <c r="R41" s="9">
        <f t="shared" si="11"/>
        <v>0</v>
      </c>
      <c r="S41" s="9">
        <v>0</v>
      </c>
    </row>
    <row r="42" spans="1:19" s="4" customFormat="1" ht="21.75" customHeight="1" x14ac:dyDescent="0.2">
      <c r="A42" s="11"/>
      <c r="B42" s="17" t="s">
        <v>15</v>
      </c>
      <c r="C42" s="18">
        <f>C7+C34</f>
        <v>1963465537.2000003</v>
      </c>
      <c r="D42" s="18">
        <f>D7+D34</f>
        <v>2340465990.1599998</v>
      </c>
      <c r="E42" s="18">
        <f>E7+E34</f>
        <v>2332131362.5799999</v>
      </c>
      <c r="F42" s="8">
        <f t="shared" si="1"/>
        <v>368665825.37999964</v>
      </c>
      <c r="G42" s="8">
        <f t="shared" si="2"/>
        <v>118.77628195632785</v>
      </c>
      <c r="H42" s="8">
        <f t="shared" si="3"/>
        <v>-8334627.5799999237</v>
      </c>
      <c r="I42" s="8">
        <f t="shared" si="4"/>
        <v>99.643890250273188</v>
      </c>
      <c r="J42" s="18">
        <f>J7+J34</f>
        <v>1257872458.0999999</v>
      </c>
      <c r="K42" s="8">
        <f t="shared" si="5"/>
        <v>-705593079.10000038</v>
      </c>
      <c r="L42" s="8">
        <f t="shared" si="6"/>
        <v>64.063892860263223</v>
      </c>
      <c r="M42" s="8">
        <f t="shared" si="7"/>
        <v>-1082593532.0599999</v>
      </c>
      <c r="N42" s="8">
        <f t="shared" si="8"/>
        <v>53.744530507534051</v>
      </c>
      <c r="O42" s="18">
        <f>O7+O34</f>
        <v>1307981786.48</v>
      </c>
      <c r="P42" s="8">
        <f t="shared" si="9"/>
        <v>-655483750.72000027</v>
      </c>
      <c r="Q42" s="8">
        <f t="shared" si="10"/>
        <v>66.615978824117647</v>
      </c>
      <c r="R42" s="8">
        <f t="shared" si="11"/>
        <v>-1032484203.6799998</v>
      </c>
      <c r="S42" s="8">
        <f t="shared" si="12"/>
        <v>55.885528436607757</v>
      </c>
    </row>
    <row r="43" spans="1:19" x14ac:dyDescent="0.2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2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</sheetData>
  <mergeCells count="14">
    <mergeCell ref="R4:S4"/>
    <mergeCell ref="H4:I4"/>
    <mergeCell ref="A4:A5"/>
    <mergeCell ref="M4:N4"/>
    <mergeCell ref="A2:S2"/>
    <mergeCell ref="P4:Q4"/>
    <mergeCell ref="B4:B5"/>
    <mergeCell ref="C4:C5"/>
    <mergeCell ref="D4:D5"/>
    <mergeCell ref="E4:E5"/>
    <mergeCell ref="F4:G4"/>
    <mergeCell ref="J4:J5"/>
    <mergeCell ref="K4:L4"/>
    <mergeCell ref="O4:O5"/>
  </mergeCells>
  <pageMargins left="0.70866141732283472" right="0.70866141732283472" top="0.55118110236220474" bottom="0.55118110236220474" header="0.31496062992125984" footer="0.31496062992125984"/>
  <pageSetup paperSize="9" scale="39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2023-11-27T09:13:26Z</dcterms:modified>
</cp:coreProperties>
</file>