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3256" windowHeight="13176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15" i="1" l="1"/>
  <c r="N16" i="1"/>
  <c r="L51" i="1"/>
  <c r="L49" i="1"/>
  <c r="L47" i="1"/>
  <c r="L46" i="1"/>
  <c r="L45" i="1"/>
  <c r="L44" i="1"/>
  <c r="L40" i="1"/>
  <c r="L39" i="1"/>
  <c r="L37" i="1"/>
  <c r="L36" i="1"/>
  <c r="L35" i="1"/>
  <c r="L34" i="1"/>
  <c r="L33" i="1"/>
  <c r="L32" i="1"/>
  <c r="L30" i="1"/>
  <c r="L29" i="1"/>
  <c r="L28" i="1"/>
  <c r="L27" i="1"/>
  <c r="L25" i="1"/>
  <c r="L24" i="1"/>
  <c r="L23" i="1"/>
  <c r="L22" i="1"/>
  <c r="M18" i="1"/>
  <c r="L20" i="1"/>
  <c r="L19" i="1"/>
  <c r="L18" i="1" s="1"/>
  <c r="L16" i="1"/>
  <c r="L15" i="1" s="1"/>
  <c r="L14" i="1"/>
  <c r="L13" i="1"/>
  <c r="L11" i="1"/>
  <c r="L10" i="1"/>
  <c r="L9" i="1"/>
  <c r="L8" i="1"/>
  <c r="L7" i="1"/>
  <c r="K18" i="1"/>
  <c r="J49" i="1"/>
  <c r="J47" i="1"/>
  <c r="J46" i="1"/>
  <c r="J45" i="1"/>
  <c r="J44" i="1"/>
  <c r="J40" i="1"/>
  <c r="J39" i="1"/>
  <c r="J37" i="1"/>
  <c r="J36" i="1"/>
  <c r="J35" i="1"/>
  <c r="J34" i="1"/>
  <c r="J33" i="1"/>
  <c r="J32" i="1"/>
  <c r="J30" i="1"/>
  <c r="J29" i="1"/>
  <c r="J28" i="1"/>
  <c r="J27" i="1"/>
  <c r="J25" i="1"/>
  <c r="J24" i="1"/>
  <c r="J23" i="1"/>
  <c r="J22" i="1"/>
  <c r="J20" i="1"/>
  <c r="N20" i="1" s="1"/>
  <c r="J19" i="1"/>
  <c r="J15" i="1"/>
  <c r="J16" i="1"/>
  <c r="J14" i="1"/>
  <c r="J13" i="1"/>
  <c r="J11" i="1"/>
  <c r="J10" i="1"/>
  <c r="J9" i="1"/>
  <c r="J8" i="1"/>
  <c r="I18" i="1"/>
  <c r="H49" i="1"/>
  <c r="H46" i="1"/>
  <c r="H45" i="1"/>
  <c r="H44" i="1"/>
  <c r="H40" i="1"/>
  <c r="H39" i="1"/>
  <c r="H37" i="1"/>
  <c r="H36" i="1"/>
  <c r="H35" i="1"/>
  <c r="H34" i="1"/>
  <c r="H33" i="1"/>
  <c r="H32" i="1"/>
  <c r="H29" i="1"/>
  <c r="H28" i="1"/>
  <c r="H25" i="1"/>
  <c r="H24" i="1"/>
  <c r="H15" i="1"/>
  <c r="H14" i="1"/>
  <c r="H13" i="1"/>
  <c r="H9" i="1"/>
  <c r="H8" i="1"/>
  <c r="F49" i="1"/>
  <c r="F45" i="1"/>
  <c r="F37" i="1"/>
  <c r="F36" i="1"/>
  <c r="F34" i="1"/>
  <c r="F33" i="1"/>
  <c r="F32" i="1"/>
  <c r="F29" i="1"/>
  <c r="F28" i="1"/>
  <c r="F25" i="1"/>
  <c r="F24" i="1"/>
  <c r="G20" i="1"/>
  <c r="F14" i="1"/>
  <c r="F13" i="1"/>
  <c r="D49" i="1"/>
  <c r="D47" i="1"/>
  <c r="D46" i="1"/>
  <c r="D45" i="1"/>
  <c r="D40" i="1"/>
  <c r="D39" i="1"/>
  <c r="D34" i="1"/>
  <c r="D37" i="1"/>
  <c r="D36" i="1"/>
  <c r="D33" i="1"/>
  <c r="D32" i="1"/>
  <c r="D30" i="1"/>
  <c r="D29" i="1"/>
  <c r="D28" i="1"/>
  <c r="D27" i="1"/>
  <c r="D25" i="1"/>
  <c r="D24" i="1"/>
  <c r="D18" i="1"/>
  <c r="D10" i="1"/>
  <c r="D9" i="1"/>
  <c r="D8" i="1"/>
  <c r="D7" i="1"/>
  <c r="C18" i="1"/>
  <c r="N17" i="1" l="1"/>
  <c r="E17" i="1"/>
  <c r="E15" i="1" s="1"/>
  <c r="D15" i="1"/>
  <c r="F15" i="1"/>
  <c r="C15" i="1"/>
  <c r="G17" i="1" l="1"/>
  <c r="G15" i="1" s="1"/>
  <c r="N45" i="1"/>
  <c r="D43" i="1"/>
  <c r="J43" i="1"/>
  <c r="L43" i="1"/>
  <c r="C43" i="1"/>
  <c r="I17" i="1" l="1"/>
  <c r="I15" i="1" s="1"/>
  <c r="E48" i="1"/>
  <c r="E51" i="1"/>
  <c r="E50" i="1" s="1"/>
  <c r="G53" i="1"/>
  <c r="H53" i="1" s="1"/>
  <c r="K17" i="1" l="1"/>
  <c r="K15" i="1" s="1"/>
  <c r="N28" i="1"/>
  <c r="N29" i="1"/>
  <c r="N33" i="1"/>
  <c r="N34" i="1"/>
  <c r="N36" i="1"/>
  <c r="N37" i="1"/>
  <c r="N32" i="1"/>
  <c r="N40" i="1"/>
  <c r="N39" i="1"/>
  <c r="N42" i="1"/>
  <c r="N49" i="1"/>
  <c r="N53" i="1"/>
  <c r="N24" i="1"/>
  <c r="N25" i="1"/>
  <c r="N19" i="1"/>
  <c r="N8" i="1"/>
  <c r="N9" i="1"/>
  <c r="M17" i="1" l="1"/>
  <c r="M15" i="1" s="1"/>
  <c r="D21" i="1"/>
  <c r="F21" i="1"/>
  <c r="J21" i="1"/>
  <c r="L21" i="1"/>
  <c r="C21" i="1"/>
  <c r="F18" i="1"/>
  <c r="H18" i="1"/>
  <c r="J18" i="1"/>
  <c r="N52" i="1"/>
  <c r="D52" i="1"/>
  <c r="F52" i="1"/>
  <c r="H52" i="1"/>
  <c r="J52" i="1"/>
  <c r="L52" i="1"/>
  <c r="C52" i="1"/>
  <c r="N41" i="1"/>
  <c r="N18" i="1"/>
  <c r="E52" i="1" l="1"/>
  <c r="G52" i="1" s="1"/>
  <c r="I52" i="1" s="1"/>
  <c r="K52" i="1" s="1"/>
  <c r="M52" i="1" s="1"/>
  <c r="E42" i="1"/>
  <c r="G42" i="1" s="1"/>
  <c r="I42" i="1" s="1"/>
  <c r="K42" i="1" s="1"/>
  <c r="M42" i="1" s="1"/>
  <c r="M41" i="1" s="1"/>
  <c r="D41" i="1"/>
  <c r="F41" i="1"/>
  <c r="H41" i="1"/>
  <c r="J41" i="1"/>
  <c r="L41" i="1"/>
  <c r="C41" i="1"/>
  <c r="F6" i="1"/>
  <c r="C6" i="1"/>
  <c r="E41" i="1" l="1"/>
  <c r="K41" i="1"/>
  <c r="I41" i="1"/>
  <c r="G41" i="1"/>
  <c r="N48" i="1"/>
  <c r="N38" i="1" l="1"/>
  <c r="L31" i="1"/>
  <c r="C31" i="1"/>
  <c r="J31" i="1"/>
  <c r="H31" i="1"/>
  <c r="E44" i="1" l="1"/>
  <c r="F44" i="1" s="1"/>
  <c r="N44" i="1" s="1"/>
  <c r="G30" i="1"/>
  <c r="H30" i="1" s="1"/>
  <c r="N30" i="1" s="1"/>
  <c r="G27" i="1"/>
  <c r="H27" i="1" s="1"/>
  <c r="N27" i="1" s="1"/>
  <c r="N26" i="1" s="1"/>
  <c r="E23" i="1"/>
  <c r="E19" i="1"/>
  <c r="E18" i="1" s="1"/>
  <c r="G10" i="1"/>
  <c r="D50" i="1"/>
  <c r="F50" i="1"/>
  <c r="H50" i="1"/>
  <c r="L50" i="1"/>
  <c r="D48" i="1"/>
  <c r="F48" i="1"/>
  <c r="H48" i="1"/>
  <c r="J48" i="1"/>
  <c r="L48" i="1"/>
  <c r="D38" i="1"/>
  <c r="F38" i="1"/>
  <c r="H38" i="1"/>
  <c r="J38" i="1"/>
  <c r="L38" i="1"/>
  <c r="D26" i="1"/>
  <c r="F26" i="1"/>
  <c r="J26" i="1"/>
  <c r="L26" i="1"/>
  <c r="C50" i="1"/>
  <c r="C48" i="1"/>
  <c r="C38" i="1"/>
  <c r="C26" i="1"/>
  <c r="H26" i="1" l="1"/>
  <c r="H10" i="1"/>
  <c r="N10" i="1" s="1"/>
  <c r="C5" i="1"/>
  <c r="G22" i="1"/>
  <c r="E21" i="1"/>
  <c r="G19" i="1"/>
  <c r="G18" i="1" s="1"/>
  <c r="G7" i="1"/>
  <c r="I7" i="1" s="1"/>
  <c r="J7" i="1" s="1"/>
  <c r="N7" i="1" s="1"/>
  <c r="G48" i="1"/>
  <c r="M48" i="1"/>
  <c r="K48" i="1"/>
  <c r="G38" i="1"/>
  <c r="I48" i="1"/>
  <c r="I38" i="1"/>
  <c r="I26" i="1"/>
  <c r="E26" i="1"/>
  <c r="G26" i="1"/>
  <c r="G51" i="1"/>
  <c r="G23" i="1"/>
  <c r="H23" i="1" s="1"/>
  <c r="N23" i="1" s="1"/>
  <c r="E38" i="1"/>
  <c r="E43" i="1" l="1"/>
  <c r="G21" i="1"/>
  <c r="K38" i="1"/>
  <c r="M26" i="1"/>
  <c r="K26" i="1"/>
  <c r="I51" i="1"/>
  <c r="J51" i="1" s="1"/>
  <c r="G50" i="1"/>
  <c r="N51" i="1" l="1"/>
  <c r="N50" i="1" s="1"/>
  <c r="J50" i="1"/>
  <c r="I50" i="1"/>
  <c r="M38" i="1"/>
  <c r="K50" i="1" l="1"/>
  <c r="M50" i="1" l="1"/>
  <c r="G11" i="1" l="1"/>
  <c r="H11" i="1" s="1"/>
  <c r="D11" i="1"/>
  <c r="N11" i="1" l="1"/>
  <c r="D12" i="1" l="1"/>
  <c r="G12" i="1"/>
  <c r="D13" i="1" l="1"/>
  <c r="N13" i="1" s="1"/>
  <c r="E6" i="1" l="1"/>
  <c r="D14" i="1"/>
  <c r="D6" i="1" s="1"/>
  <c r="G6" i="1"/>
  <c r="N14" i="1" l="1"/>
  <c r="D31" i="1" l="1"/>
  <c r="D5" i="1" s="1"/>
  <c r="E35" i="1"/>
  <c r="E31" i="1" l="1"/>
  <c r="E5" i="1" s="1"/>
  <c r="F35" i="1"/>
  <c r="G31" i="1"/>
  <c r="F31" i="1" l="1"/>
  <c r="N35" i="1"/>
  <c r="N31" i="1" s="1"/>
  <c r="I31" i="1"/>
  <c r="K31" i="1" l="1"/>
  <c r="M31" i="1"/>
  <c r="G47" i="1"/>
  <c r="H47" i="1" s="1"/>
  <c r="H43" i="1" s="1"/>
  <c r="I43" i="1"/>
  <c r="G43" i="1"/>
  <c r="G5" i="1" s="1"/>
  <c r="F46" i="1"/>
  <c r="F43" i="1" s="1"/>
  <c r="F5" i="1" s="1"/>
  <c r="K43" i="1"/>
  <c r="N46" i="1" l="1"/>
  <c r="N47" i="1"/>
  <c r="M43" i="1"/>
  <c r="I6" i="1"/>
  <c r="H12" i="1"/>
  <c r="H6" i="1" s="1"/>
  <c r="N43" i="1" l="1"/>
  <c r="I21" i="1"/>
  <c r="I5" i="1" s="1"/>
  <c r="H22" i="1"/>
  <c r="N22" i="1" s="1"/>
  <c r="N21" i="1" s="1"/>
  <c r="K21" i="1"/>
  <c r="H21" i="1" l="1"/>
  <c r="H5" i="1" s="1"/>
  <c r="M21" i="1"/>
  <c r="K6" i="1"/>
  <c r="K5" i="1" s="1"/>
  <c r="J12" i="1"/>
  <c r="J6" i="1" l="1"/>
  <c r="J5" i="1" s="1"/>
  <c r="M6" i="1"/>
  <c r="M5" i="1" s="1"/>
  <c r="L12" i="1"/>
  <c r="L6" i="1" s="1"/>
  <c r="L5" i="1" s="1"/>
  <c r="N12" i="1" l="1"/>
  <c r="N6" i="1" s="1"/>
  <c r="N5" i="1" s="1"/>
</calcChain>
</file>

<file path=xl/sharedStrings.xml><?xml version="1.0" encoding="utf-8"?>
<sst xmlns="http://schemas.openxmlformats.org/spreadsheetml/2006/main" count="113" uniqueCount="113">
  <si>
    <t>Наименование показателей</t>
  </si>
  <si>
    <t>Итого изменений</t>
  </si>
  <si>
    <t>Расходы, 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</si>
  <si>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</si>
  <si>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</si>
  <si>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</si>
  <si>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</si>
  <si>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</si>
  <si>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</si>
  <si>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</si>
  <si>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</si>
  <si>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</si>
  <si>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</si>
  <si>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</si>
  <si>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</si>
  <si>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</si>
  <si>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</si>
  <si>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</si>
  <si>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</si>
  <si>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</si>
  <si>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</si>
  <si>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</si>
  <si>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</si>
  <si>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</si>
  <si>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</si>
  <si>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</si>
  <si>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</si>
  <si>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</si>
  <si>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</si>
  <si>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</si>
  <si>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</si>
  <si>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</si>
  <si>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</si>
  <si>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</si>
  <si>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</si>
  <si>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</si>
  <si>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</si>
  <si>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</si>
  <si>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</si>
  <si>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</si>
  <si>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00 00</t>
  </si>
  <si>
    <t>01 00</t>
  </si>
  <si>
    <t>01 02</t>
  </si>
  <si>
    <t>01 03</t>
  </si>
  <si>
    <t>01 04</t>
  </si>
  <si>
    <t>01 05</t>
  </si>
  <si>
    <t>01 06</t>
  </si>
  <si>
    <t>01 11</t>
  </si>
  <si>
    <t>01 13</t>
  </si>
  <si>
    <t>03 00</t>
  </si>
  <si>
    <t>04 00</t>
  </si>
  <si>
    <t>04 05</t>
  </si>
  <si>
    <t xml:space="preserve"> 04 08 </t>
  </si>
  <si>
    <t>04 09</t>
  </si>
  <si>
    <t>04 12</t>
  </si>
  <si>
    <t>05 00</t>
  </si>
  <si>
    <t>05 01</t>
  </si>
  <si>
    <t>05 02</t>
  </si>
  <si>
    <t xml:space="preserve"> 05 03</t>
  </si>
  <si>
    <t>05 05</t>
  </si>
  <si>
    <t>07 00</t>
  </si>
  <si>
    <t>07 01</t>
  </si>
  <si>
    <t>07 02</t>
  </si>
  <si>
    <t xml:space="preserve">07 03 </t>
  </si>
  <si>
    <t>07 07</t>
  </si>
  <si>
    <t>07 09</t>
  </si>
  <si>
    <t>08 00</t>
  </si>
  <si>
    <t>08 01</t>
  </si>
  <si>
    <t>08 04</t>
  </si>
  <si>
    <t>10 00</t>
  </si>
  <si>
    <t xml:space="preserve">10 01 </t>
  </si>
  <si>
    <t>10 04</t>
  </si>
  <si>
    <t>10 06</t>
  </si>
  <si>
    <t>11 00</t>
  </si>
  <si>
    <t>11 02</t>
  </si>
  <si>
    <t xml:space="preserve">12 00 </t>
  </si>
  <si>
    <t>12 02</t>
  </si>
  <si>
    <t>КБК</t>
  </si>
  <si>
    <t>Сведения о внесенных изменениях в закон о бюджете в части расходов</t>
  </si>
  <si>
    <t>07 05</t>
  </si>
  <si>
    <t>Профессиональная подготовка, переподготовка и повышение квалификации</t>
  </si>
  <si>
    <t>03 10</t>
  </si>
  <si>
    <t>01 07</t>
  </si>
  <si>
    <t>Обеспечение проведения выборов и референдумов</t>
  </si>
  <si>
    <t>ЗДРАВООХРАНЕНИЕ</t>
  </si>
  <si>
    <t>09 00</t>
  </si>
  <si>
    <t>09 07</t>
  </si>
  <si>
    <t>Санитарно-эпидемиологическое благополучие</t>
  </si>
  <si>
    <t xml:space="preserve">13 00 </t>
  </si>
  <si>
    <t>13 01</t>
  </si>
  <si>
    <t>ОБСЛУЖИВАНИЕ ГОСУДАРСТВЕННОГО (МУНИЦИПАЛЬНОГО) ДОЛГА</t>
  </si>
  <si>
    <t>Обслуживание государственного (муниципального) долга</t>
  </si>
  <si>
    <t>10 03</t>
  </si>
  <si>
    <t>Социальное обеспечение населения</t>
  </si>
  <si>
    <t>02 00</t>
  </si>
  <si>
    <t>02 09</t>
  </si>
  <si>
    <t>НАЦИОНАЛЬНАЯ ОБОРОНА</t>
  </si>
  <si>
    <t>Другие вопросы в области национальной обороны</t>
  </si>
  <si>
    <t>План по решению Думы от 15.12.2022 № 35 первоначальный</t>
  </si>
  <si>
    <t>Изменения, внесенные решением Думы от 30.03.2023    № 56 (уточнение 1)</t>
  </si>
  <si>
    <t>План по решению Думы от 30.03.2023  № 56 (уточненный)</t>
  </si>
  <si>
    <t>Изменения, внесенные решением Думы от 15.06.2023                      № 86 (уточнение 2)</t>
  </si>
  <si>
    <t>План по решению Думы от 15.06.2023 № 86 (уточненный)</t>
  </si>
  <si>
    <t>Изменения, внесенные решением Думы от 27.07.2023   № 101 (уточнение 3)</t>
  </si>
  <si>
    <t>План по решению Думы от 27.07.2023    № 101 (уточненный)</t>
  </si>
  <si>
    <t>Изменения, внесенные решением Думы от 03.10.2023 № 109 (уточнение 4)</t>
  </si>
  <si>
    <t>План по решению Думы от 03.10.2023   № 109 (уточненный)</t>
  </si>
  <si>
    <t>Изменения, внесенные решением Думы от 30.11.2023 № 123 (уточнение 5)</t>
  </si>
  <si>
    <t>План по решению Думы от 30.11.2023 № 123 (уточненный)</t>
  </si>
  <si>
    <t>Другие вопросы в области национальной безопасности и правоохранительной деятельности</t>
  </si>
  <si>
    <t>03 14</t>
  </si>
  <si>
    <t>02 03</t>
  </si>
  <si>
    <t>Мобилизационная и вневойсковая подготовка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</si>
</sst>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8"/>
      <color rgb="FF000000"/>
      <name val="Cambria"/>
      <family val="1"/>
      <charset val="204"/>
    </font>
    <font>
      <sz val="14"/>
      <color rgb="FF00000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>
      <alignment vertical="center"/>
    </xf>
  </cellStyleXfs>
  <cellXfs count="41">
    <xf numFmtId="0" fontId="0" fillId="0" borderId="0" xfId="0"/>
    <xf numFmtId="0" fontId="2" fillId="0" borderId="0" xfId="1" applyNumberFormat="1" applyFont="1" applyAlignment="1" applyProtection="1">
      <alignment vertical="center" wrapText="1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 vertical="center" wrapText="1" readingOrder="1"/>
    </xf>
    <xf numFmtId="0" fontId="4" fillId="0" borderId="0" xfId="0" applyFont="1"/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right" vertical="top" wrapText="1"/>
    </xf>
    <xf numFmtId="0" fontId="6" fillId="0" borderId="0" xfId="0" applyFont="1"/>
    <xf numFmtId="0" fontId="3" fillId="0" borderId="4" xfId="0" applyFont="1" applyBorder="1" applyAlignment="1">
      <alignment horizontal="center" vertical="center" wrapText="1" readingOrder="1"/>
    </xf>
    <xf numFmtId="2" fontId="5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 readingOrder="1"/>
    </xf>
    <xf numFmtId="4" fontId="0" fillId="0" borderId="0" xfId="0" applyNumberFormat="1"/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 readingOrder="1"/>
    </xf>
    <xf numFmtId="0" fontId="3" fillId="0" borderId="4" xfId="0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 readingOrder="1"/>
    </xf>
    <xf numFmtId="0" fontId="5" fillId="0" borderId="4" xfId="0" applyFont="1" applyBorder="1" applyAlignment="1">
      <alignment wrapText="1"/>
    </xf>
    <xf numFmtId="2" fontId="7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4" fontId="5" fillId="0" borderId="4" xfId="0" applyNumberFormat="1" applyFont="1" applyBorder="1" applyAlignment="1">
      <alignment vertical="center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 readingOrder="1"/>
    </xf>
    <xf numFmtId="4" fontId="7" fillId="0" borderId="8" xfId="0" applyNumberFormat="1" applyFont="1" applyBorder="1" applyAlignment="1">
      <alignment horizontal="right" vertical="center" wrapText="1" readingOrder="1"/>
    </xf>
    <xf numFmtId="4" fontId="7" fillId="0" borderId="2" xfId="0" applyNumberFormat="1" applyFont="1" applyBorder="1" applyAlignment="1">
      <alignment horizontal="right" vertical="center" wrapText="1" readingOrder="1"/>
    </xf>
    <xf numFmtId="4" fontId="7" fillId="0" borderId="4" xfId="0" applyNumberFormat="1" applyFont="1" applyBorder="1" applyAlignment="1">
      <alignment horizontal="right" vertical="center" readingOrder="1"/>
    </xf>
    <xf numFmtId="4" fontId="5" fillId="0" borderId="4" xfId="0" applyNumberFormat="1" applyFont="1" applyBorder="1" applyAlignment="1">
      <alignment horizontal="right" vertical="center" wrapText="1" readingOrder="1"/>
    </xf>
    <xf numFmtId="4" fontId="5" fillId="0" borderId="4" xfId="0" applyNumberFormat="1" applyFont="1" applyBorder="1" applyAlignment="1">
      <alignment horizontal="right" vertical="center" readingOrder="1"/>
    </xf>
    <xf numFmtId="4" fontId="7" fillId="0" borderId="3" xfId="0" applyNumberFormat="1" applyFont="1" applyBorder="1" applyAlignment="1">
      <alignment horizontal="right" vertical="center" wrapText="1" readingOrder="1"/>
    </xf>
    <xf numFmtId="4" fontId="7" fillId="0" borderId="1" xfId="0" applyNumberFormat="1" applyFont="1" applyBorder="1" applyAlignment="1">
      <alignment horizontal="right" vertical="center" wrapText="1" readingOrder="1"/>
    </xf>
    <xf numFmtId="4" fontId="7" fillId="0" borderId="5" xfId="0" applyNumberFormat="1" applyFont="1" applyBorder="1" applyAlignment="1">
      <alignment horizontal="right" vertical="center" wrapText="1" readingOrder="1"/>
    </xf>
    <xf numFmtId="4" fontId="7" fillId="0" borderId="6" xfId="0" applyNumberFormat="1" applyFont="1" applyBorder="1" applyAlignment="1">
      <alignment horizontal="right" vertical="center" readingOrder="1"/>
    </xf>
    <xf numFmtId="4" fontId="5" fillId="0" borderId="4" xfId="0" applyNumberFormat="1" applyFont="1" applyBorder="1" applyAlignment="1">
      <alignment horizontal="right" vertical="center"/>
    </xf>
    <xf numFmtId="4" fontId="7" fillId="0" borderId="4" xfId="0" applyNumberFormat="1" applyFont="1" applyBorder="1" applyAlignment="1">
      <alignment horizontal="right" vertical="center"/>
    </xf>
    <xf numFmtId="0" fontId="8" fillId="0" borderId="0" xfId="0" applyFont="1"/>
    <xf numFmtId="0" fontId="2" fillId="0" borderId="0" xfId="1" applyNumberFormat="1" applyFont="1" applyAlignment="1" applyProtection="1">
      <alignment horizontal="center" vertical="center" wrapText="1"/>
    </xf>
  </cellXfs>
  <cellStyles count="2">
    <cellStyle name="xl24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3"/>
  <sheetViews>
    <sheetView tabSelected="1" workbookViewId="0">
      <pane xSplit="1" topLeftCell="B1" activePane="topRight" state="frozen"/>
      <selection pane="topRight" activeCell="N15" sqref="N15"/>
    </sheetView>
  </sheetViews>
  <sheetFormatPr defaultRowHeight="14.4" x14ac:dyDescent="0.3"/>
  <cols>
    <col min="1" max="1" width="6" customWidth="1"/>
    <col min="2" max="2" width="53.44140625" customWidth="1"/>
    <col min="3" max="3" width="16.109375" customWidth="1"/>
    <col min="4" max="4" width="16.33203125" customWidth="1"/>
    <col min="5" max="5" width="16.6640625" customWidth="1"/>
    <col min="6" max="6" width="16.109375" customWidth="1"/>
    <col min="7" max="7" width="16.6640625" customWidth="1"/>
    <col min="8" max="8" width="17.109375" customWidth="1"/>
    <col min="9" max="9" width="17.44140625" customWidth="1"/>
    <col min="10" max="10" width="16.109375" customWidth="1"/>
    <col min="11" max="11" width="16" customWidth="1"/>
    <col min="12" max="12" width="15" customWidth="1"/>
    <col min="13" max="13" width="16.88671875" customWidth="1"/>
    <col min="14" max="14" width="14" style="39" customWidth="1"/>
    <col min="15" max="15" width="15.33203125" customWidth="1"/>
    <col min="16" max="16" width="13.5546875" bestFit="1" customWidth="1"/>
  </cols>
  <sheetData>
    <row r="1" spans="1:16" ht="18" x14ac:dyDescent="0.3">
      <c r="B1" s="40" t="s">
        <v>78</v>
      </c>
      <c r="C1" s="40"/>
      <c r="D1" s="40"/>
      <c r="E1" s="40"/>
      <c r="F1" s="40"/>
      <c r="G1" s="40"/>
      <c r="H1" s="40"/>
      <c r="I1" s="40"/>
      <c r="J1" s="40"/>
      <c r="K1" s="40"/>
      <c r="L1" s="1"/>
      <c r="M1" s="1"/>
    </row>
    <row r="3" spans="1:16" ht="69" customHeight="1" x14ac:dyDescent="0.3">
      <c r="A3" s="14" t="s">
        <v>77</v>
      </c>
      <c r="B3" s="13" t="s">
        <v>0</v>
      </c>
      <c r="C3" s="3" t="s">
        <v>98</v>
      </c>
      <c r="D3" s="3" t="s">
        <v>99</v>
      </c>
      <c r="E3" s="3" t="s">
        <v>100</v>
      </c>
      <c r="F3" s="3" t="s">
        <v>101</v>
      </c>
      <c r="G3" s="3" t="s">
        <v>102</v>
      </c>
      <c r="H3" s="3" t="s">
        <v>103</v>
      </c>
      <c r="I3" s="3" t="s">
        <v>104</v>
      </c>
      <c r="J3" s="3" t="s">
        <v>105</v>
      </c>
      <c r="K3" s="3" t="s">
        <v>106</v>
      </c>
      <c r="L3" s="3" t="s">
        <v>107</v>
      </c>
      <c r="M3" s="3" t="s">
        <v>108</v>
      </c>
      <c r="N3" s="10" t="s">
        <v>1</v>
      </c>
    </row>
    <row r="4" spans="1:16" s="2" customFormat="1" ht="15" x14ac:dyDescent="0.25">
      <c r="A4" s="12">
        <v>1</v>
      </c>
      <c r="B4" s="21">
        <v>2</v>
      </c>
      <c r="C4" s="10">
        <v>3</v>
      </c>
      <c r="D4" s="12">
        <v>4</v>
      </c>
      <c r="E4" s="13">
        <v>5</v>
      </c>
      <c r="F4" s="8">
        <v>6</v>
      </c>
      <c r="G4" s="12">
        <v>7</v>
      </c>
      <c r="H4" s="13">
        <v>8</v>
      </c>
      <c r="I4" s="8">
        <v>9</v>
      </c>
      <c r="J4" s="12">
        <v>10</v>
      </c>
      <c r="K4" s="13">
        <v>11</v>
      </c>
      <c r="L4" s="8">
        <v>12</v>
      </c>
      <c r="M4" s="12">
        <v>13</v>
      </c>
      <c r="N4" s="12">
        <v>14</v>
      </c>
    </row>
    <row r="5" spans="1:16" x14ac:dyDescent="0.3">
      <c r="A5" s="19" t="s">
        <v>40</v>
      </c>
      <c r="B5" s="22" t="s">
        <v>2</v>
      </c>
      <c r="C5" s="6">
        <f>C6+C15+C18+C21+C26+C31+C38+C41+C43+C48+C50+C52</f>
        <v>2009107753.1099999</v>
      </c>
      <c r="D5" s="6">
        <f t="shared" ref="D5:N5" si="0">D6+D15+D18+D21+D26+D31+D38+D41+D43+D48+D50+D52</f>
        <v>331174450.73000008</v>
      </c>
      <c r="E5" s="6">
        <f t="shared" si="0"/>
        <v>2340282203.8400002</v>
      </c>
      <c r="F5" s="6">
        <f t="shared" si="0"/>
        <v>43161957.390000015</v>
      </c>
      <c r="G5" s="6">
        <f t="shared" si="0"/>
        <v>2383444161.23</v>
      </c>
      <c r="H5" s="6">
        <f t="shared" si="0"/>
        <v>139793064.81999993</v>
      </c>
      <c r="I5" s="6">
        <f>I6+I15+I18+I21+I26+I31+I38+I41+I43+I48+I50+I52</f>
        <v>2523237226.0499997</v>
      </c>
      <c r="J5" s="6">
        <f t="shared" si="0"/>
        <v>-187308903.17999992</v>
      </c>
      <c r="K5" s="6">
        <f t="shared" si="0"/>
        <v>2335928322.8700004</v>
      </c>
      <c r="L5" s="6">
        <f t="shared" si="0"/>
        <v>31113542.30999995</v>
      </c>
      <c r="M5" s="6">
        <f t="shared" si="0"/>
        <v>2367041865.1800003</v>
      </c>
      <c r="N5" s="6">
        <f t="shared" si="0"/>
        <v>357477798.05000007</v>
      </c>
      <c r="O5" s="11"/>
      <c r="P5" s="11"/>
    </row>
    <row r="6" spans="1:16" s="7" customFormat="1" x14ac:dyDescent="0.3">
      <c r="A6" s="5" t="s">
        <v>41</v>
      </c>
      <c r="B6" s="17" t="s">
        <v>3</v>
      </c>
      <c r="C6" s="15">
        <f>C7+C8+C9+C10+C11+C12+C13+C14</f>
        <v>185957958.01000002</v>
      </c>
      <c r="D6" s="15">
        <f>D7+D8+D9+D10+D11+D12+D13+D14</f>
        <v>2301253.5799999982</v>
      </c>
      <c r="E6" s="15">
        <f t="shared" ref="E6:G6" si="1">E7+E8+E9+E10+E11+E12+E13+E14</f>
        <v>188259211.59000003</v>
      </c>
      <c r="F6" s="15">
        <f t="shared" si="1"/>
        <v>2861270</v>
      </c>
      <c r="G6" s="15">
        <f t="shared" si="1"/>
        <v>191120481.59000003</v>
      </c>
      <c r="H6" s="15">
        <f t="shared" ref="H6" si="2">H7+H8+H9+H10+H11+H12+H13+H14</f>
        <v>-2351287.9499999974</v>
      </c>
      <c r="I6" s="15">
        <f t="shared" ref="I6" si="3">I7+I8+I9+I10+I11+I12+I13+I14</f>
        <v>188769193.64000002</v>
      </c>
      <c r="J6" s="15">
        <f t="shared" ref="J6" si="4">J7+J8+J9+J10+J11+J12+J13+J14</f>
        <v>-2278288.2499999995</v>
      </c>
      <c r="K6" s="15">
        <f t="shared" ref="K6" si="5">K7+K8+K9+K10+K11+K12+K13+K14</f>
        <v>186490905.38999999</v>
      </c>
      <c r="L6" s="15">
        <f t="shared" ref="L6" si="6">L7+L8+L9+L10+L11+L12+L13+L14</f>
        <v>-3095156.0600000024</v>
      </c>
      <c r="M6" s="15">
        <f t="shared" ref="M6" si="7">M7+M8+M9+M10+M11+M12+M13+M14</f>
        <v>183395749.32999998</v>
      </c>
      <c r="N6" s="15">
        <f>N7+N8+N9+N10+N11+N12+N13+N14</f>
        <v>-2562208.6800000016</v>
      </c>
      <c r="O6" s="11"/>
    </row>
    <row r="7" spans="1:16" ht="26.4" x14ac:dyDescent="0.3">
      <c r="A7" s="19" t="s">
        <v>42</v>
      </c>
      <c r="B7" s="18" t="s">
        <v>4</v>
      </c>
      <c r="C7" s="16">
        <v>2948509.2</v>
      </c>
      <c r="D7" s="27">
        <f>E7-C7</f>
        <v>0</v>
      </c>
      <c r="E7" s="26">
        <v>2948509.2</v>
      </c>
      <c r="F7" s="29">
        <v>0</v>
      </c>
      <c r="G7" s="29">
        <f>E7+F7</f>
        <v>2948509.2</v>
      </c>
      <c r="H7" s="29">
        <v>0</v>
      </c>
      <c r="I7" s="29">
        <f>G7+H7</f>
        <v>2948509.2</v>
      </c>
      <c r="J7" s="29">
        <f>K7-I7</f>
        <v>0</v>
      </c>
      <c r="K7" s="35">
        <v>2948509.2</v>
      </c>
      <c r="L7" s="30">
        <f>M7-K7</f>
        <v>-853965.55000000028</v>
      </c>
      <c r="M7" s="30">
        <v>2094543.65</v>
      </c>
      <c r="N7" s="38">
        <f>D7+F7+H7+J7+L7</f>
        <v>-853965.55000000028</v>
      </c>
      <c r="O7" s="11"/>
      <c r="P7" s="11"/>
    </row>
    <row r="8" spans="1:16" ht="39.6" x14ac:dyDescent="0.3">
      <c r="A8" s="19" t="s">
        <v>43</v>
      </c>
      <c r="B8" s="18" t="s">
        <v>5</v>
      </c>
      <c r="C8" s="16">
        <v>11994445.529999999</v>
      </c>
      <c r="D8" s="27">
        <f>E8-C8</f>
        <v>0</v>
      </c>
      <c r="E8" s="28">
        <v>11994445.529999999</v>
      </c>
      <c r="F8" s="27">
        <v>0</v>
      </c>
      <c r="G8" s="28">
        <v>11994445.529999999</v>
      </c>
      <c r="H8" s="27">
        <f>I8-G8</f>
        <v>-100321.75</v>
      </c>
      <c r="I8" s="29">
        <v>11894123.779999999</v>
      </c>
      <c r="J8" s="29">
        <f t="shared" ref="J8:J14" si="8">K8-I8</f>
        <v>153612.81000000052</v>
      </c>
      <c r="K8" s="35">
        <v>12047736.59</v>
      </c>
      <c r="L8" s="30">
        <f t="shared" ref="L8:L14" si="9">M8-K8</f>
        <v>66644.820000000298</v>
      </c>
      <c r="M8" s="30">
        <v>12114381.41</v>
      </c>
      <c r="N8" s="38">
        <f t="shared" ref="N8:N16" si="10">D8+F8+H8+J8+L8</f>
        <v>119935.88000000082</v>
      </c>
      <c r="O8" s="11"/>
    </row>
    <row r="9" spans="1:16" ht="39.6" x14ac:dyDescent="0.3">
      <c r="A9" s="19" t="s">
        <v>44</v>
      </c>
      <c r="B9" s="18" t="s">
        <v>6</v>
      </c>
      <c r="C9" s="16">
        <v>102180636.06</v>
      </c>
      <c r="D9" s="27">
        <f>E9-C9</f>
        <v>250000</v>
      </c>
      <c r="E9" s="28">
        <v>102430636.06</v>
      </c>
      <c r="F9" s="33">
        <v>0</v>
      </c>
      <c r="G9" s="29">
        <v>102430636.06</v>
      </c>
      <c r="H9" s="27">
        <f t="shared" ref="H9:H14" si="11">I9-G9</f>
        <v>0</v>
      </c>
      <c r="I9" s="29">
        <v>102430636.06</v>
      </c>
      <c r="J9" s="29">
        <f t="shared" si="8"/>
        <v>101500</v>
      </c>
      <c r="K9" s="35">
        <v>102532136.06</v>
      </c>
      <c r="L9" s="30">
        <f t="shared" si="9"/>
        <v>659023.54999999702</v>
      </c>
      <c r="M9" s="30">
        <v>103191159.61</v>
      </c>
      <c r="N9" s="38">
        <f t="shared" si="10"/>
        <v>1010523.549999997</v>
      </c>
      <c r="O9" s="11"/>
    </row>
    <row r="10" spans="1:16" x14ac:dyDescent="0.3">
      <c r="A10" s="19" t="s">
        <v>45</v>
      </c>
      <c r="B10" s="18" t="s">
        <v>7</v>
      </c>
      <c r="C10" s="16">
        <v>24943</v>
      </c>
      <c r="D10" s="27">
        <f t="shared" ref="D10:D14" si="12">E10-C10</f>
        <v>-16822</v>
      </c>
      <c r="E10" s="29">
        <v>8121</v>
      </c>
      <c r="F10" s="29">
        <v>0</v>
      </c>
      <c r="G10" s="29">
        <f t="shared" ref="G10:G12" si="13">E10+F10</f>
        <v>8121</v>
      </c>
      <c r="H10" s="27">
        <f t="shared" si="11"/>
        <v>0</v>
      </c>
      <c r="I10" s="29">
        <v>8121</v>
      </c>
      <c r="J10" s="29">
        <f t="shared" si="8"/>
        <v>0</v>
      </c>
      <c r="K10" s="35">
        <v>8121</v>
      </c>
      <c r="L10" s="30">
        <f t="shared" si="9"/>
        <v>0</v>
      </c>
      <c r="M10" s="30">
        <v>8121</v>
      </c>
      <c r="N10" s="38">
        <f t="shared" si="10"/>
        <v>-16822</v>
      </c>
      <c r="O10" s="11"/>
    </row>
    <row r="11" spans="1:16" ht="39.6" x14ac:dyDescent="0.3">
      <c r="A11" s="19" t="s">
        <v>46</v>
      </c>
      <c r="B11" s="18" t="s">
        <v>8</v>
      </c>
      <c r="C11" s="16">
        <v>2410177.23</v>
      </c>
      <c r="D11" s="27">
        <f t="shared" si="12"/>
        <v>0</v>
      </c>
      <c r="E11" s="29">
        <v>2410177.23</v>
      </c>
      <c r="F11" s="34">
        <v>0</v>
      </c>
      <c r="G11" s="29">
        <f t="shared" si="13"/>
        <v>2410177.23</v>
      </c>
      <c r="H11" s="27">
        <f t="shared" si="11"/>
        <v>0</v>
      </c>
      <c r="I11" s="29">
        <v>2410177.23</v>
      </c>
      <c r="J11" s="29">
        <f t="shared" si="8"/>
        <v>65216.520000000019</v>
      </c>
      <c r="K11" s="35">
        <v>2475393.75</v>
      </c>
      <c r="L11" s="30">
        <f t="shared" si="9"/>
        <v>9419.3199999998324</v>
      </c>
      <c r="M11" s="30">
        <v>2484813.0699999998</v>
      </c>
      <c r="N11" s="38">
        <f t="shared" si="10"/>
        <v>74635.839999999851</v>
      </c>
      <c r="O11" s="11"/>
    </row>
    <row r="12" spans="1:16" ht="15" hidden="1" x14ac:dyDescent="0.25">
      <c r="A12" s="19" t="s">
        <v>82</v>
      </c>
      <c r="B12" s="18" t="s">
        <v>83</v>
      </c>
      <c r="C12" s="16">
        <v>0</v>
      </c>
      <c r="D12" s="27">
        <f t="shared" si="12"/>
        <v>0</v>
      </c>
      <c r="E12" s="29">
        <v>0</v>
      </c>
      <c r="F12" s="34">
        <v>0</v>
      </c>
      <c r="G12" s="29">
        <f t="shared" si="13"/>
        <v>0</v>
      </c>
      <c r="H12" s="27">
        <f t="shared" si="11"/>
        <v>0</v>
      </c>
      <c r="I12" s="29">
        <v>0</v>
      </c>
      <c r="J12" s="29">
        <f t="shared" si="8"/>
        <v>0</v>
      </c>
      <c r="K12" s="35">
        <v>0</v>
      </c>
      <c r="L12" s="30">
        <f t="shared" si="9"/>
        <v>0</v>
      </c>
      <c r="M12" s="30">
        <v>0</v>
      </c>
      <c r="N12" s="38">
        <f t="shared" si="10"/>
        <v>0</v>
      </c>
      <c r="O12" s="11"/>
    </row>
    <row r="13" spans="1:16" x14ac:dyDescent="0.3">
      <c r="A13" s="19" t="s">
        <v>47</v>
      </c>
      <c r="B13" s="18" t="s">
        <v>9</v>
      </c>
      <c r="C13" s="16">
        <v>15556787.68</v>
      </c>
      <c r="D13" s="27">
        <f t="shared" si="12"/>
        <v>-150000</v>
      </c>
      <c r="E13" s="29">
        <v>15406787.68</v>
      </c>
      <c r="F13" s="34">
        <f>G13-E13</f>
        <v>-795730</v>
      </c>
      <c r="G13" s="29">
        <v>14611057.68</v>
      </c>
      <c r="H13" s="27">
        <f t="shared" si="11"/>
        <v>-2518136.83</v>
      </c>
      <c r="I13" s="29">
        <v>12092920.85</v>
      </c>
      <c r="J13" s="29">
        <f t="shared" si="8"/>
        <v>-1992661.58</v>
      </c>
      <c r="K13" s="35">
        <v>10100259.27</v>
      </c>
      <c r="L13" s="30">
        <f t="shared" si="9"/>
        <v>-4280284.0199999996</v>
      </c>
      <c r="M13" s="30">
        <v>5819975.25</v>
      </c>
      <c r="N13" s="38">
        <f t="shared" si="10"/>
        <v>-9736812.4299999997</v>
      </c>
      <c r="O13" s="11"/>
    </row>
    <row r="14" spans="1:16" x14ac:dyDescent="0.3">
      <c r="A14" s="19" t="s">
        <v>48</v>
      </c>
      <c r="B14" s="18" t="s">
        <v>10</v>
      </c>
      <c r="C14" s="16">
        <v>50842459.310000002</v>
      </c>
      <c r="D14" s="27">
        <f t="shared" si="12"/>
        <v>2218075.5799999982</v>
      </c>
      <c r="E14" s="29">
        <v>53060534.890000001</v>
      </c>
      <c r="F14" s="34">
        <f>G14-E14</f>
        <v>3657000</v>
      </c>
      <c r="G14" s="29">
        <v>56717534.890000001</v>
      </c>
      <c r="H14" s="27">
        <f t="shared" si="11"/>
        <v>267170.63000000268</v>
      </c>
      <c r="I14" s="29">
        <v>56984705.520000003</v>
      </c>
      <c r="J14" s="29">
        <f t="shared" si="8"/>
        <v>-605956</v>
      </c>
      <c r="K14" s="35">
        <v>56378749.520000003</v>
      </c>
      <c r="L14" s="30">
        <f t="shared" si="9"/>
        <v>1304005.8200000003</v>
      </c>
      <c r="M14" s="30">
        <v>57682755.340000004</v>
      </c>
      <c r="N14" s="38">
        <f t="shared" si="10"/>
        <v>6840296.0300000012</v>
      </c>
      <c r="O14" s="11"/>
    </row>
    <row r="15" spans="1:16" x14ac:dyDescent="0.3">
      <c r="A15" s="5" t="s">
        <v>94</v>
      </c>
      <c r="B15" s="17" t="s">
        <v>96</v>
      </c>
      <c r="C15" s="15">
        <f>C17</f>
        <v>0</v>
      </c>
      <c r="D15" s="15">
        <f t="shared" ref="D15:G15" si="14">D17</f>
        <v>0</v>
      </c>
      <c r="E15" s="15">
        <f t="shared" si="14"/>
        <v>0</v>
      </c>
      <c r="F15" s="15">
        <f t="shared" si="14"/>
        <v>0</v>
      </c>
      <c r="G15" s="15">
        <f t="shared" si="14"/>
        <v>0</v>
      </c>
      <c r="H15" s="15">
        <f t="shared" ref="H15:N15" si="15">H16+H17</f>
        <v>2218136.83</v>
      </c>
      <c r="I15" s="15">
        <f t="shared" si="15"/>
        <v>2218136.83</v>
      </c>
      <c r="J15" s="15">
        <f t="shared" si="15"/>
        <v>178071.68999999994</v>
      </c>
      <c r="K15" s="15">
        <f t="shared" si="15"/>
        <v>2396208.52</v>
      </c>
      <c r="L15" s="15">
        <f t="shared" si="15"/>
        <v>2624999.9999999995</v>
      </c>
      <c r="M15" s="15">
        <f t="shared" si="15"/>
        <v>5021208.5199999996</v>
      </c>
      <c r="N15" s="15">
        <f t="shared" si="15"/>
        <v>5021208.5199999996</v>
      </c>
      <c r="O15" s="11"/>
    </row>
    <row r="16" spans="1:16" x14ac:dyDescent="0.3">
      <c r="A16" s="19" t="s">
        <v>111</v>
      </c>
      <c r="B16" s="18" t="s">
        <v>112</v>
      </c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2218136.83</v>
      </c>
      <c r="I16" s="16">
        <v>2218136.83</v>
      </c>
      <c r="J16" s="16">
        <f>K16-I16</f>
        <v>178071.68999999994</v>
      </c>
      <c r="K16" s="16">
        <v>2396208.52</v>
      </c>
      <c r="L16" s="16">
        <f>M16-K16</f>
        <v>2624999.9999999995</v>
      </c>
      <c r="M16" s="16">
        <v>5021208.5199999996</v>
      </c>
      <c r="N16" s="38">
        <f t="shared" si="10"/>
        <v>5021208.5199999996</v>
      </c>
      <c r="O16" s="11"/>
    </row>
    <row r="17" spans="1:15" ht="15" hidden="1" x14ac:dyDescent="0.25">
      <c r="A17" s="19" t="s">
        <v>95</v>
      </c>
      <c r="B17" s="18" t="s">
        <v>97</v>
      </c>
      <c r="C17" s="16">
        <v>0</v>
      </c>
      <c r="D17" s="27">
        <v>0</v>
      </c>
      <c r="E17" s="27">
        <f>C17+D17</f>
        <v>0</v>
      </c>
      <c r="F17" s="27">
        <v>0</v>
      </c>
      <c r="G17" s="27">
        <f>E17+F17</f>
        <v>0</v>
      </c>
      <c r="H17" s="27">
        <v>0</v>
      </c>
      <c r="I17" s="27">
        <f>G17+H17</f>
        <v>0</v>
      </c>
      <c r="J17" s="27">
        <v>0</v>
      </c>
      <c r="K17" s="27">
        <f>I17+J17</f>
        <v>0</v>
      </c>
      <c r="L17" s="30">
        <v>0</v>
      </c>
      <c r="M17" s="30">
        <f>K17+L17</f>
        <v>0</v>
      </c>
      <c r="N17" s="38">
        <f>D17+F17+H17+J17+L17</f>
        <v>0</v>
      </c>
      <c r="O17" s="11"/>
    </row>
    <row r="18" spans="1:15" s="4" customFormat="1" ht="26.4" x14ac:dyDescent="0.3">
      <c r="A18" s="5" t="s">
        <v>49</v>
      </c>
      <c r="B18" s="17" t="s">
        <v>11</v>
      </c>
      <c r="C18" s="15">
        <f>C19+C20</f>
        <v>26345641.239999998</v>
      </c>
      <c r="D18" s="15">
        <f t="shared" ref="D18:K18" si="16">D19+D20</f>
        <v>0</v>
      </c>
      <c r="E18" s="15">
        <f t="shared" si="16"/>
        <v>26345641.239999998</v>
      </c>
      <c r="F18" s="15">
        <f t="shared" ref="F18:N18" si="17">F19</f>
        <v>0</v>
      </c>
      <c r="G18" s="15">
        <f t="shared" si="16"/>
        <v>26345641.239999998</v>
      </c>
      <c r="H18" s="15">
        <f t="shared" si="17"/>
        <v>0</v>
      </c>
      <c r="I18" s="15">
        <f t="shared" si="16"/>
        <v>26345641.239999998</v>
      </c>
      <c r="J18" s="15">
        <f t="shared" si="17"/>
        <v>1410320</v>
      </c>
      <c r="K18" s="15">
        <f t="shared" si="16"/>
        <v>27755961.239999998</v>
      </c>
      <c r="L18" s="15">
        <f t="shared" ref="L18" si="18">L19+L20</f>
        <v>456314.02</v>
      </c>
      <c r="M18" s="15">
        <f t="shared" ref="M18" si="19">M19+M20</f>
        <v>28212275.259999998</v>
      </c>
      <c r="N18" s="15">
        <f t="shared" si="17"/>
        <v>1410320</v>
      </c>
      <c r="O18" s="11"/>
    </row>
    <row r="19" spans="1:15" ht="26.4" x14ac:dyDescent="0.3">
      <c r="A19" s="19" t="s">
        <v>81</v>
      </c>
      <c r="B19" s="18" t="s">
        <v>12</v>
      </c>
      <c r="C19" s="20">
        <v>26111641.239999998</v>
      </c>
      <c r="D19" s="28">
        <v>0</v>
      </c>
      <c r="E19" s="29">
        <f>C19+D19</f>
        <v>26111641.239999998</v>
      </c>
      <c r="F19" s="29">
        <v>0</v>
      </c>
      <c r="G19" s="29">
        <f>E19+F19</f>
        <v>26111641.239999998</v>
      </c>
      <c r="H19" s="29">
        <v>0</v>
      </c>
      <c r="I19" s="29">
        <v>26111641.239999998</v>
      </c>
      <c r="J19" s="16">
        <f t="shared" ref="J19:J40" si="20">K19-I19</f>
        <v>1410320</v>
      </c>
      <c r="K19" s="35">
        <v>27521961.239999998</v>
      </c>
      <c r="L19" s="16">
        <f t="shared" ref="L19:L40" si="21">M19-K19</f>
        <v>0</v>
      </c>
      <c r="M19" s="36">
        <v>27521961.239999998</v>
      </c>
      <c r="N19" s="38">
        <f>D19+F19+H19+J19+L19</f>
        <v>1410320</v>
      </c>
      <c r="O19" s="11"/>
    </row>
    <row r="20" spans="1:15" ht="26.4" x14ac:dyDescent="0.3">
      <c r="A20" s="19" t="s">
        <v>110</v>
      </c>
      <c r="B20" s="18" t="s">
        <v>109</v>
      </c>
      <c r="C20" s="20">
        <v>234000</v>
      </c>
      <c r="D20" s="20">
        <v>0</v>
      </c>
      <c r="E20" s="20">
        <v>234000</v>
      </c>
      <c r="F20" s="20">
        <v>0</v>
      </c>
      <c r="G20" s="29">
        <f>E20+F20</f>
        <v>234000</v>
      </c>
      <c r="H20" s="20">
        <v>0</v>
      </c>
      <c r="I20" s="20">
        <v>234000</v>
      </c>
      <c r="J20" s="16">
        <f t="shared" si="20"/>
        <v>0</v>
      </c>
      <c r="K20" s="20">
        <v>234000</v>
      </c>
      <c r="L20" s="16">
        <f t="shared" si="21"/>
        <v>456314.02</v>
      </c>
      <c r="M20" s="20">
        <v>690314.02</v>
      </c>
      <c r="N20" s="38">
        <f>D20+F20+H20+J20+L20</f>
        <v>456314.02</v>
      </c>
      <c r="O20" s="11"/>
    </row>
    <row r="21" spans="1:15" s="4" customFormat="1" x14ac:dyDescent="0.3">
      <c r="A21" s="5" t="s">
        <v>50</v>
      </c>
      <c r="B21" s="17" t="s">
        <v>13</v>
      </c>
      <c r="C21" s="15">
        <f>C22+C23+C24+C25</f>
        <v>135544228.02000001</v>
      </c>
      <c r="D21" s="15">
        <f t="shared" ref="D21:N21" si="22">D22+D23+D24+D25</f>
        <v>55599999.999999985</v>
      </c>
      <c r="E21" s="15">
        <f t="shared" si="22"/>
        <v>191144228.01999998</v>
      </c>
      <c r="F21" s="15">
        <f t="shared" si="22"/>
        <v>27681527.219999999</v>
      </c>
      <c r="G21" s="15">
        <f t="shared" si="22"/>
        <v>218825755.23999998</v>
      </c>
      <c r="H21" s="15">
        <f t="shared" si="22"/>
        <v>84051860.359999985</v>
      </c>
      <c r="I21" s="15">
        <f t="shared" si="22"/>
        <v>302877615.60000002</v>
      </c>
      <c r="J21" s="15">
        <f t="shared" si="22"/>
        <v>-2463166.0899999561</v>
      </c>
      <c r="K21" s="15">
        <f t="shared" si="22"/>
        <v>300414449.50999999</v>
      </c>
      <c r="L21" s="15">
        <f t="shared" si="22"/>
        <v>20435862.29999996</v>
      </c>
      <c r="M21" s="15">
        <f t="shared" si="22"/>
        <v>320850311.80999994</v>
      </c>
      <c r="N21" s="15">
        <f t="shared" si="22"/>
        <v>185306083.78999996</v>
      </c>
      <c r="O21" s="11"/>
    </row>
    <row r="22" spans="1:15" x14ac:dyDescent="0.3">
      <c r="A22" s="19" t="s">
        <v>51</v>
      </c>
      <c r="B22" s="18" t="s">
        <v>14</v>
      </c>
      <c r="C22" s="16">
        <v>2138565.44</v>
      </c>
      <c r="D22" s="30">
        <v>0</v>
      </c>
      <c r="E22" s="30">
        <v>2138565.44</v>
      </c>
      <c r="F22" s="30">
        <v>0</v>
      </c>
      <c r="G22" s="30">
        <f>E22+F22</f>
        <v>2138565.44</v>
      </c>
      <c r="H22" s="27">
        <f t="shared" ref="H22:H40" si="23">I22-G22</f>
        <v>0</v>
      </c>
      <c r="I22" s="30">
        <v>2138565.44</v>
      </c>
      <c r="J22" s="16">
        <f t="shared" si="20"/>
        <v>0</v>
      </c>
      <c r="K22" s="30">
        <v>2138565.44</v>
      </c>
      <c r="L22" s="16">
        <f t="shared" si="21"/>
        <v>0</v>
      </c>
      <c r="M22" s="30">
        <v>2138565.44</v>
      </c>
      <c r="N22" s="38">
        <f>D22+F22+H22+J22+L22</f>
        <v>0</v>
      </c>
      <c r="O22" s="11"/>
    </row>
    <row r="23" spans="1:15" x14ac:dyDescent="0.3">
      <c r="A23" s="19" t="s">
        <v>52</v>
      </c>
      <c r="B23" s="18" t="s">
        <v>15</v>
      </c>
      <c r="C23" s="16">
        <v>7444217.54</v>
      </c>
      <c r="D23" s="30">
        <v>0</v>
      </c>
      <c r="E23" s="30">
        <f t="shared" ref="E23" si="24">C23+D23</f>
        <v>7444217.54</v>
      </c>
      <c r="F23" s="30">
        <v>0</v>
      </c>
      <c r="G23" s="30">
        <f t="shared" ref="G23" si="25">E23+F23</f>
        <v>7444217.54</v>
      </c>
      <c r="H23" s="27">
        <f t="shared" si="23"/>
        <v>0</v>
      </c>
      <c r="I23" s="30">
        <v>7444217.54</v>
      </c>
      <c r="J23" s="16">
        <f t="shared" si="20"/>
        <v>1933137.7399999993</v>
      </c>
      <c r="K23" s="30">
        <v>9377355.2799999993</v>
      </c>
      <c r="L23" s="16">
        <f t="shared" si="21"/>
        <v>22300000</v>
      </c>
      <c r="M23" s="30">
        <v>31677355.280000001</v>
      </c>
      <c r="N23" s="38">
        <f t="shared" ref="N23:N25" si="26">D23+F23+H23+J23+L23</f>
        <v>24233137.739999998</v>
      </c>
      <c r="O23" s="11"/>
    </row>
    <row r="24" spans="1:15" x14ac:dyDescent="0.3">
      <c r="A24" s="19" t="s">
        <v>53</v>
      </c>
      <c r="B24" s="18" t="s">
        <v>16</v>
      </c>
      <c r="C24" s="16">
        <v>117786445.04000001</v>
      </c>
      <c r="D24" s="30">
        <f>E24-C24</f>
        <v>51469999.999999985</v>
      </c>
      <c r="E24" s="30">
        <v>169256445.03999999</v>
      </c>
      <c r="F24" s="30">
        <f>G24-E24</f>
        <v>28701527.219999999</v>
      </c>
      <c r="G24" s="30">
        <v>197957972.25999999</v>
      </c>
      <c r="H24" s="27">
        <f t="shared" si="23"/>
        <v>80588110.639999986</v>
      </c>
      <c r="I24" s="30">
        <v>278546082.89999998</v>
      </c>
      <c r="J24" s="16">
        <f t="shared" si="20"/>
        <v>-45730.1099999547</v>
      </c>
      <c r="K24" s="30">
        <v>278500352.79000002</v>
      </c>
      <c r="L24" s="16">
        <f t="shared" si="21"/>
        <v>-1853939.5800000429</v>
      </c>
      <c r="M24" s="30">
        <v>276646413.20999998</v>
      </c>
      <c r="N24" s="38">
        <f t="shared" si="26"/>
        <v>158859968.16999996</v>
      </c>
      <c r="O24" s="11"/>
    </row>
    <row r="25" spans="1:15" x14ac:dyDescent="0.3">
      <c r="A25" s="19" t="s">
        <v>54</v>
      </c>
      <c r="B25" s="18" t="s">
        <v>17</v>
      </c>
      <c r="C25" s="16">
        <v>8175000</v>
      </c>
      <c r="D25" s="30">
        <f>E25-C25</f>
        <v>4130000</v>
      </c>
      <c r="E25" s="30">
        <v>12305000</v>
      </c>
      <c r="F25" s="30">
        <f>G25-E25</f>
        <v>-1020000</v>
      </c>
      <c r="G25" s="30">
        <v>11285000</v>
      </c>
      <c r="H25" s="27">
        <f t="shared" si="23"/>
        <v>3463749.7200000007</v>
      </c>
      <c r="I25" s="30">
        <v>14748749.720000001</v>
      </c>
      <c r="J25" s="16">
        <f t="shared" si="20"/>
        <v>-4350573.7200000007</v>
      </c>
      <c r="K25" s="30">
        <v>10398176</v>
      </c>
      <c r="L25" s="16">
        <f t="shared" si="21"/>
        <v>-10198.11999999918</v>
      </c>
      <c r="M25" s="30">
        <v>10387977.880000001</v>
      </c>
      <c r="N25" s="38">
        <f t="shared" si="26"/>
        <v>2212977.8800000008</v>
      </c>
      <c r="O25" s="11"/>
    </row>
    <row r="26" spans="1:15" s="4" customFormat="1" x14ac:dyDescent="0.3">
      <c r="A26" s="5" t="s">
        <v>55</v>
      </c>
      <c r="B26" s="17" t="s">
        <v>18</v>
      </c>
      <c r="C26" s="15">
        <f>C27+C28+C29+C30</f>
        <v>189781693.48999998</v>
      </c>
      <c r="D26" s="31">
        <f t="shared" ref="D26:N26" si="27">D27+D28+D29+D30</f>
        <v>14193762.290000003</v>
      </c>
      <c r="E26" s="31">
        <f t="shared" si="27"/>
        <v>203975455.78</v>
      </c>
      <c r="F26" s="31">
        <f t="shared" si="27"/>
        <v>0</v>
      </c>
      <c r="G26" s="31">
        <f t="shared" si="27"/>
        <v>203975455.78</v>
      </c>
      <c r="H26" s="31">
        <f t="shared" si="27"/>
        <v>34407726.660000004</v>
      </c>
      <c r="I26" s="31">
        <f t="shared" si="27"/>
        <v>238383182.44</v>
      </c>
      <c r="J26" s="31">
        <f t="shared" si="27"/>
        <v>4418542.8799999971</v>
      </c>
      <c r="K26" s="31">
        <f t="shared" si="27"/>
        <v>242801725.32000002</v>
      </c>
      <c r="L26" s="31">
        <f t="shared" si="27"/>
        <v>-1273862.2300000116</v>
      </c>
      <c r="M26" s="31">
        <f t="shared" si="27"/>
        <v>241527863.08999997</v>
      </c>
      <c r="N26" s="15">
        <f t="shared" si="27"/>
        <v>51746169.599999994</v>
      </c>
      <c r="O26" s="11"/>
    </row>
    <row r="27" spans="1:15" x14ac:dyDescent="0.3">
      <c r="A27" s="19" t="s">
        <v>56</v>
      </c>
      <c r="B27" s="18" t="s">
        <v>19</v>
      </c>
      <c r="C27" s="16">
        <v>4683709.6900000004</v>
      </c>
      <c r="D27" s="30">
        <f t="shared" ref="D27:D40" si="28">E27-C27</f>
        <v>769548.83999999985</v>
      </c>
      <c r="E27" s="30">
        <v>5453258.5300000003</v>
      </c>
      <c r="F27" s="30">
        <v>0</v>
      </c>
      <c r="G27" s="30">
        <f>E27+F27</f>
        <v>5453258.5300000003</v>
      </c>
      <c r="H27" s="27">
        <f t="shared" si="23"/>
        <v>0</v>
      </c>
      <c r="I27" s="30">
        <v>5453258.5300000003</v>
      </c>
      <c r="J27" s="16">
        <f t="shared" si="20"/>
        <v>796424.58000000007</v>
      </c>
      <c r="K27" s="30">
        <v>6249683.1100000003</v>
      </c>
      <c r="L27" s="16">
        <f t="shared" si="21"/>
        <v>0</v>
      </c>
      <c r="M27" s="30">
        <v>6249683.1100000003</v>
      </c>
      <c r="N27" s="38">
        <f>D27+F27+H27+J27+L27</f>
        <v>1565973.42</v>
      </c>
      <c r="O27" s="11"/>
    </row>
    <row r="28" spans="1:15" x14ac:dyDescent="0.3">
      <c r="A28" s="19" t="s">
        <v>57</v>
      </c>
      <c r="B28" s="18" t="s">
        <v>20</v>
      </c>
      <c r="C28" s="16">
        <v>51002010.380000003</v>
      </c>
      <c r="D28" s="30">
        <f t="shared" si="28"/>
        <v>-9924617.200000003</v>
      </c>
      <c r="E28" s="30">
        <v>41077393.18</v>
      </c>
      <c r="F28" s="30">
        <f>G28-E28</f>
        <v>0</v>
      </c>
      <c r="G28" s="30">
        <v>41077393.18</v>
      </c>
      <c r="H28" s="27">
        <f t="shared" si="23"/>
        <v>21146578.899999999</v>
      </c>
      <c r="I28" s="30">
        <v>62223972.079999998</v>
      </c>
      <c r="J28" s="16">
        <f t="shared" si="20"/>
        <v>0</v>
      </c>
      <c r="K28" s="30">
        <v>62223972.079999998</v>
      </c>
      <c r="L28" s="16">
        <f t="shared" si="21"/>
        <v>-1795714.5300000012</v>
      </c>
      <c r="M28" s="30">
        <v>60428257.549999997</v>
      </c>
      <c r="N28" s="38">
        <f t="shared" ref="N28:N30" si="29">D28+F28+H28+J28+L28</f>
        <v>9426247.1699999943</v>
      </c>
      <c r="O28" s="11"/>
    </row>
    <row r="29" spans="1:15" x14ac:dyDescent="0.3">
      <c r="A29" s="19" t="s">
        <v>58</v>
      </c>
      <c r="B29" s="18" t="s">
        <v>21</v>
      </c>
      <c r="C29" s="16">
        <v>86120045.349999994</v>
      </c>
      <c r="D29" s="30">
        <f t="shared" si="28"/>
        <v>23348830.650000006</v>
      </c>
      <c r="E29" s="30">
        <v>109468876</v>
      </c>
      <c r="F29" s="30">
        <f>G29-E29</f>
        <v>0</v>
      </c>
      <c r="G29" s="30">
        <v>109468876</v>
      </c>
      <c r="H29" s="27">
        <f t="shared" si="23"/>
        <v>13130827.760000005</v>
      </c>
      <c r="I29" s="30">
        <v>122599703.76000001</v>
      </c>
      <c r="J29" s="16">
        <f t="shared" si="20"/>
        <v>2999292.9099999964</v>
      </c>
      <c r="K29" s="30">
        <v>125598996.67</v>
      </c>
      <c r="L29" s="16">
        <f t="shared" si="21"/>
        <v>-51433.100000008941</v>
      </c>
      <c r="M29" s="30">
        <v>125547563.56999999</v>
      </c>
      <c r="N29" s="38">
        <f t="shared" si="29"/>
        <v>39427518.219999999</v>
      </c>
      <c r="O29" s="11"/>
    </row>
    <row r="30" spans="1:15" x14ac:dyDescent="0.3">
      <c r="A30" s="19" t="s">
        <v>59</v>
      </c>
      <c r="B30" s="18" t="s">
        <v>22</v>
      </c>
      <c r="C30" s="16">
        <v>47975928.07</v>
      </c>
      <c r="D30" s="30">
        <f t="shared" si="28"/>
        <v>0</v>
      </c>
      <c r="E30" s="30">
        <v>47975928.07</v>
      </c>
      <c r="F30" s="30">
        <v>0</v>
      </c>
      <c r="G30" s="30">
        <f t="shared" ref="G30" si="30">E30+F30</f>
        <v>47975928.07</v>
      </c>
      <c r="H30" s="27">
        <f t="shared" si="23"/>
        <v>130320</v>
      </c>
      <c r="I30" s="30">
        <v>48106248.07</v>
      </c>
      <c r="J30" s="16">
        <f t="shared" si="20"/>
        <v>622825.3900000006</v>
      </c>
      <c r="K30" s="30">
        <v>48729073.460000001</v>
      </c>
      <c r="L30" s="16">
        <f t="shared" si="21"/>
        <v>573285.39999999851</v>
      </c>
      <c r="M30" s="30">
        <v>49302358.859999999</v>
      </c>
      <c r="N30" s="38">
        <f t="shared" si="29"/>
        <v>1326430.7899999991</v>
      </c>
      <c r="O30" s="11"/>
    </row>
    <row r="31" spans="1:15" s="4" customFormat="1" x14ac:dyDescent="0.3">
      <c r="A31" s="5" t="s">
        <v>60</v>
      </c>
      <c r="B31" s="17" t="s">
        <v>23</v>
      </c>
      <c r="C31" s="15">
        <f>C32+C33+C34+C36+C37+C35</f>
        <v>1033795418.6999999</v>
      </c>
      <c r="D31" s="15">
        <f t="shared" ref="D31:N31" si="31">D32+D33+D34+D36+D37+D35</f>
        <v>120856704.64000005</v>
      </c>
      <c r="E31" s="15">
        <f t="shared" si="31"/>
        <v>1154652123.3399997</v>
      </c>
      <c r="F31" s="15">
        <f t="shared" si="31"/>
        <v>10060069.220000029</v>
      </c>
      <c r="G31" s="15">
        <f t="shared" si="31"/>
        <v>1164712192.5599997</v>
      </c>
      <c r="H31" s="15">
        <f t="shared" si="31"/>
        <v>5541835.4499999806</v>
      </c>
      <c r="I31" s="15">
        <f t="shared" si="31"/>
        <v>1170254028.0099998</v>
      </c>
      <c r="J31" s="15">
        <f t="shared" si="31"/>
        <v>-191223190.41</v>
      </c>
      <c r="K31" s="15">
        <f t="shared" si="31"/>
        <v>979030837.60000002</v>
      </c>
      <c r="L31" s="15">
        <f t="shared" si="31"/>
        <v>8937760.8000000268</v>
      </c>
      <c r="M31" s="15">
        <f t="shared" si="31"/>
        <v>987968598.4000001</v>
      </c>
      <c r="N31" s="15">
        <f t="shared" si="31"/>
        <v>-45826820.299999923</v>
      </c>
      <c r="O31" s="11"/>
    </row>
    <row r="32" spans="1:15" x14ac:dyDescent="0.3">
      <c r="A32" s="19" t="s">
        <v>61</v>
      </c>
      <c r="B32" s="18" t="s">
        <v>24</v>
      </c>
      <c r="C32" s="16">
        <v>555967829.02999997</v>
      </c>
      <c r="D32" s="30">
        <f t="shared" si="28"/>
        <v>86887131</v>
      </c>
      <c r="E32" s="30">
        <v>642854960.02999997</v>
      </c>
      <c r="F32" s="30">
        <f t="shared" ref="F32:F37" si="32">G32-E32</f>
        <v>22195.22000002861</v>
      </c>
      <c r="G32" s="30">
        <v>642877155.25</v>
      </c>
      <c r="H32" s="27">
        <f t="shared" si="23"/>
        <v>0</v>
      </c>
      <c r="I32" s="30">
        <v>642877155.25</v>
      </c>
      <c r="J32" s="16">
        <f t="shared" si="20"/>
        <v>-207217219.04000002</v>
      </c>
      <c r="K32" s="30">
        <v>435659936.20999998</v>
      </c>
      <c r="L32" s="16">
        <f t="shared" si="21"/>
        <v>8100461.5100000501</v>
      </c>
      <c r="M32" s="30">
        <v>443760397.72000003</v>
      </c>
      <c r="N32" s="38">
        <f>D32+F32+H32+J32+L32</f>
        <v>-112207431.30999994</v>
      </c>
      <c r="O32" s="11"/>
    </row>
    <row r="33" spans="1:15" x14ac:dyDescent="0.3">
      <c r="A33" s="19" t="s">
        <v>62</v>
      </c>
      <c r="B33" s="18" t="s">
        <v>25</v>
      </c>
      <c r="C33" s="16">
        <v>378823574.02999997</v>
      </c>
      <c r="D33" s="30">
        <f t="shared" si="28"/>
        <v>33259821.270000041</v>
      </c>
      <c r="E33" s="30">
        <v>412083395.30000001</v>
      </c>
      <c r="F33" s="30">
        <f t="shared" si="32"/>
        <v>10037874</v>
      </c>
      <c r="G33" s="30">
        <v>422121269.30000001</v>
      </c>
      <c r="H33" s="27">
        <f t="shared" si="23"/>
        <v>5869884.9599999785</v>
      </c>
      <c r="I33" s="30">
        <v>427991154.25999999</v>
      </c>
      <c r="J33" s="16">
        <f t="shared" si="20"/>
        <v>16360682.660000026</v>
      </c>
      <c r="K33" s="30">
        <v>444351836.92000002</v>
      </c>
      <c r="L33" s="16">
        <f t="shared" si="21"/>
        <v>-342026.23000001907</v>
      </c>
      <c r="M33" s="30">
        <v>444009810.69</v>
      </c>
      <c r="N33" s="38">
        <f t="shared" ref="N33:N37" si="33">D33+F33+H33+J33+L33</f>
        <v>65186236.660000026</v>
      </c>
      <c r="O33" s="11"/>
    </row>
    <row r="34" spans="1:15" x14ac:dyDescent="0.3">
      <c r="A34" s="19" t="s">
        <v>63</v>
      </c>
      <c r="B34" s="18" t="s">
        <v>26</v>
      </c>
      <c r="C34" s="16">
        <v>57294682.270000003</v>
      </c>
      <c r="D34" s="30">
        <f t="shared" si="28"/>
        <v>200000</v>
      </c>
      <c r="E34" s="30">
        <v>57494682.270000003</v>
      </c>
      <c r="F34" s="30">
        <f t="shared" si="32"/>
        <v>0</v>
      </c>
      <c r="G34" s="30">
        <v>57494682.270000003</v>
      </c>
      <c r="H34" s="27">
        <f t="shared" si="23"/>
        <v>-200000</v>
      </c>
      <c r="I34" s="30">
        <v>57294682.270000003</v>
      </c>
      <c r="J34" s="16">
        <f t="shared" si="20"/>
        <v>0</v>
      </c>
      <c r="K34" s="30">
        <v>57294682.270000003</v>
      </c>
      <c r="L34" s="16">
        <f t="shared" si="21"/>
        <v>1234295.5299999937</v>
      </c>
      <c r="M34" s="30">
        <v>58528977.799999997</v>
      </c>
      <c r="N34" s="38">
        <f t="shared" si="33"/>
        <v>1234295.5299999937</v>
      </c>
      <c r="O34" s="11"/>
    </row>
    <row r="35" spans="1:15" ht="26.4" x14ac:dyDescent="0.3">
      <c r="A35" s="19" t="s">
        <v>79</v>
      </c>
      <c r="B35" s="18" t="s">
        <v>80</v>
      </c>
      <c r="C35" s="16">
        <v>0</v>
      </c>
      <c r="D35" s="30">
        <v>0</v>
      </c>
      <c r="E35" s="30">
        <f>C35+D35</f>
        <v>0</v>
      </c>
      <c r="F35" s="30">
        <f t="shared" si="32"/>
        <v>0</v>
      </c>
      <c r="G35" s="30">
        <v>0</v>
      </c>
      <c r="H35" s="27">
        <f t="shared" si="23"/>
        <v>19680</v>
      </c>
      <c r="I35" s="30">
        <v>19680</v>
      </c>
      <c r="J35" s="16">
        <f t="shared" si="20"/>
        <v>33200</v>
      </c>
      <c r="K35" s="30">
        <v>52880</v>
      </c>
      <c r="L35" s="16">
        <f t="shared" si="21"/>
        <v>77300</v>
      </c>
      <c r="M35" s="30">
        <v>130180</v>
      </c>
      <c r="N35" s="38">
        <f t="shared" si="33"/>
        <v>130180</v>
      </c>
      <c r="O35" s="11"/>
    </row>
    <row r="36" spans="1:15" x14ac:dyDescent="0.3">
      <c r="A36" s="19" t="s">
        <v>64</v>
      </c>
      <c r="B36" s="18" t="s">
        <v>27</v>
      </c>
      <c r="C36" s="16">
        <v>975000</v>
      </c>
      <c r="D36" s="30">
        <f t="shared" si="28"/>
        <v>509752.37000000011</v>
      </c>
      <c r="E36" s="30">
        <v>1484752.37</v>
      </c>
      <c r="F36" s="30">
        <f t="shared" si="32"/>
        <v>0</v>
      </c>
      <c r="G36" s="30">
        <v>1484752.37</v>
      </c>
      <c r="H36" s="27">
        <f t="shared" si="23"/>
        <v>0</v>
      </c>
      <c r="I36" s="30">
        <v>1484752.37</v>
      </c>
      <c r="J36" s="16">
        <f t="shared" si="20"/>
        <v>0</v>
      </c>
      <c r="K36" s="30">
        <v>1484752.37</v>
      </c>
      <c r="L36" s="16">
        <f t="shared" si="21"/>
        <v>0</v>
      </c>
      <c r="M36" s="30">
        <v>1484752.37</v>
      </c>
      <c r="N36" s="38">
        <f t="shared" si="33"/>
        <v>509752.37000000011</v>
      </c>
      <c r="O36" s="11"/>
    </row>
    <row r="37" spans="1:15" x14ac:dyDescent="0.3">
      <c r="A37" s="19" t="s">
        <v>65</v>
      </c>
      <c r="B37" s="18" t="s">
        <v>28</v>
      </c>
      <c r="C37" s="16">
        <v>40734333.369999997</v>
      </c>
      <c r="D37" s="30">
        <f t="shared" si="28"/>
        <v>0</v>
      </c>
      <c r="E37" s="30">
        <v>40734333.369999997</v>
      </c>
      <c r="F37" s="30">
        <f t="shared" si="32"/>
        <v>0</v>
      </c>
      <c r="G37" s="30">
        <v>40734333.369999997</v>
      </c>
      <c r="H37" s="27">
        <f t="shared" si="23"/>
        <v>-147729.50999999791</v>
      </c>
      <c r="I37" s="30">
        <v>40586603.859999999</v>
      </c>
      <c r="J37" s="16">
        <f t="shared" si="20"/>
        <v>-399854.03000000119</v>
      </c>
      <c r="K37" s="30">
        <v>40186749.829999998</v>
      </c>
      <c r="L37" s="16">
        <f t="shared" si="21"/>
        <v>-132270.00999999791</v>
      </c>
      <c r="M37" s="30">
        <v>40054479.82</v>
      </c>
      <c r="N37" s="38">
        <f t="shared" si="33"/>
        <v>-679853.54999999702</v>
      </c>
      <c r="O37" s="11"/>
    </row>
    <row r="38" spans="1:15" s="4" customFormat="1" x14ac:dyDescent="0.3">
      <c r="A38" s="5" t="s">
        <v>66</v>
      </c>
      <c r="B38" s="17" t="s">
        <v>29</v>
      </c>
      <c r="C38" s="15">
        <f>C39+C40</f>
        <v>333257444.20999998</v>
      </c>
      <c r="D38" s="31">
        <f t="shared" ref="D38:M38" si="34">D39+D40</f>
        <v>3544310.5800000429</v>
      </c>
      <c r="E38" s="31">
        <f t="shared" si="34"/>
        <v>336801754.79000002</v>
      </c>
      <c r="F38" s="31">
        <f t="shared" si="34"/>
        <v>0</v>
      </c>
      <c r="G38" s="31">
        <f t="shared" si="34"/>
        <v>336801754.79000002</v>
      </c>
      <c r="H38" s="31">
        <f t="shared" si="34"/>
        <v>-4.4703483581542969E-8</v>
      </c>
      <c r="I38" s="31">
        <f t="shared" si="34"/>
        <v>336801754.78999996</v>
      </c>
      <c r="J38" s="31">
        <f t="shared" si="34"/>
        <v>987051.58999999985</v>
      </c>
      <c r="K38" s="31">
        <f t="shared" si="34"/>
        <v>337788806.38</v>
      </c>
      <c r="L38" s="31">
        <f t="shared" si="34"/>
        <v>2639921.16</v>
      </c>
      <c r="M38" s="31">
        <f t="shared" si="34"/>
        <v>340428727.53999996</v>
      </c>
      <c r="N38" s="15">
        <f>N39+N40</f>
        <v>7171283.3299999982</v>
      </c>
      <c r="O38" s="11"/>
    </row>
    <row r="39" spans="1:15" x14ac:dyDescent="0.3">
      <c r="A39" s="19" t="s">
        <v>67</v>
      </c>
      <c r="B39" s="18" t="s">
        <v>30</v>
      </c>
      <c r="C39" s="16">
        <v>311709774.63999999</v>
      </c>
      <c r="D39" s="30">
        <f t="shared" si="28"/>
        <v>2901700.5800000429</v>
      </c>
      <c r="E39" s="30">
        <v>314611475.22000003</v>
      </c>
      <c r="F39" s="30">
        <v>0</v>
      </c>
      <c r="G39" s="30">
        <v>314611475.22000003</v>
      </c>
      <c r="H39" s="27">
        <f t="shared" si="23"/>
        <v>-843176.6400000453</v>
      </c>
      <c r="I39" s="30">
        <v>313768298.57999998</v>
      </c>
      <c r="J39" s="16">
        <f t="shared" si="20"/>
        <v>0</v>
      </c>
      <c r="K39" s="30">
        <v>313768298.57999998</v>
      </c>
      <c r="L39" s="16">
        <f t="shared" si="21"/>
        <v>2643060</v>
      </c>
      <c r="M39" s="30">
        <v>316411358.57999998</v>
      </c>
      <c r="N39" s="38">
        <f>D39+F39+H39+J39+L39</f>
        <v>4701583.9399999976</v>
      </c>
      <c r="O39" s="11"/>
    </row>
    <row r="40" spans="1:15" x14ac:dyDescent="0.3">
      <c r="A40" s="23" t="s">
        <v>68</v>
      </c>
      <c r="B40" s="18" t="s">
        <v>31</v>
      </c>
      <c r="C40" s="16">
        <v>21547669.57</v>
      </c>
      <c r="D40" s="30">
        <f t="shared" si="28"/>
        <v>642610</v>
      </c>
      <c r="E40" s="30">
        <v>22190279.57</v>
      </c>
      <c r="F40" s="30">
        <v>0</v>
      </c>
      <c r="G40" s="30">
        <v>22190279.57</v>
      </c>
      <c r="H40" s="27">
        <f t="shared" si="23"/>
        <v>843176.6400000006</v>
      </c>
      <c r="I40" s="30">
        <v>23033456.210000001</v>
      </c>
      <c r="J40" s="16">
        <f t="shared" si="20"/>
        <v>987051.58999999985</v>
      </c>
      <c r="K40" s="30">
        <v>24020507.800000001</v>
      </c>
      <c r="L40" s="16">
        <f t="shared" si="21"/>
        <v>-3138.839999999851</v>
      </c>
      <c r="M40" s="30">
        <v>24017368.960000001</v>
      </c>
      <c r="N40" s="38">
        <f>D40+F40+H40+J40+L40</f>
        <v>2469699.3900000006</v>
      </c>
      <c r="O40" s="11"/>
    </row>
    <row r="41" spans="1:15" ht="15" hidden="1" x14ac:dyDescent="0.25">
      <c r="A41" s="9" t="s">
        <v>85</v>
      </c>
      <c r="B41" s="17" t="s">
        <v>84</v>
      </c>
      <c r="C41" s="15">
        <f>C42</f>
        <v>0</v>
      </c>
      <c r="D41" s="15">
        <f t="shared" ref="D41:M41" si="35">D42</f>
        <v>0</v>
      </c>
      <c r="E41" s="32">
        <f t="shared" ref="E41:E42" si="36">C41+D41</f>
        <v>0</v>
      </c>
      <c r="F41" s="15">
        <f t="shared" si="35"/>
        <v>0</v>
      </c>
      <c r="G41" s="15">
        <f t="shared" si="35"/>
        <v>0</v>
      </c>
      <c r="H41" s="15">
        <f t="shared" si="35"/>
        <v>0</v>
      </c>
      <c r="I41" s="15">
        <f t="shared" si="35"/>
        <v>0</v>
      </c>
      <c r="J41" s="15">
        <f t="shared" si="35"/>
        <v>0</v>
      </c>
      <c r="K41" s="15">
        <f t="shared" si="35"/>
        <v>0</v>
      </c>
      <c r="L41" s="15">
        <f t="shared" si="35"/>
        <v>0</v>
      </c>
      <c r="M41" s="15">
        <f t="shared" si="35"/>
        <v>0</v>
      </c>
      <c r="N41" s="37">
        <f>N42</f>
        <v>0</v>
      </c>
      <c r="O41" s="11"/>
    </row>
    <row r="42" spans="1:15" ht="15" hidden="1" x14ac:dyDescent="0.25">
      <c r="A42" s="23" t="s">
        <v>86</v>
      </c>
      <c r="B42" s="18" t="s">
        <v>87</v>
      </c>
      <c r="C42" s="16">
        <v>0</v>
      </c>
      <c r="D42" s="30">
        <v>0</v>
      </c>
      <c r="E42" s="30">
        <f t="shared" si="36"/>
        <v>0</v>
      </c>
      <c r="F42" s="30">
        <v>0</v>
      </c>
      <c r="G42" s="30">
        <f>E42+F42</f>
        <v>0</v>
      </c>
      <c r="H42" s="30">
        <v>0</v>
      </c>
      <c r="I42" s="30">
        <f>G42+H42</f>
        <v>0</v>
      </c>
      <c r="J42" s="30">
        <v>0</v>
      </c>
      <c r="K42" s="30">
        <f>I42+J42</f>
        <v>0</v>
      </c>
      <c r="L42" s="30">
        <v>0</v>
      </c>
      <c r="M42" s="30">
        <f>K42+L42</f>
        <v>0</v>
      </c>
      <c r="N42" s="38">
        <f>D42+F42+H42+J42+L42</f>
        <v>0</v>
      </c>
      <c r="O42" s="11"/>
    </row>
    <row r="43" spans="1:15" s="4" customFormat="1" x14ac:dyDescent="0.3">
      <c r="A43" s="5" t="s">
        <v>69</v>
      </c>
      <c r="B43" s="17" t="s">
        <v>32</v>
      </c>
      <c r="C43" s="15">
        <f>C44+C45+C46+C47</f>
        <v>51270903.57</v>
      </c>
      <c r="D43" s="15">
        <f t="shared" ref="D43:N43" si="37">D44+D45+D46+D47</f>
        <v>5253870</v>
      </c>
      <c r="E43" s="15">
        <f t="shared" si="37"/>
        <v>56524773.57</v>
      </c>
      <c r="F43" s="15">
        <f t="shared" si="37"/>
        <v>93000</v>
      </c>
      <c r="G43" s="15">
        <f t="shared" si="37"/>
        <v>56617773.57</v>
      </c>
      <c r="H43" s="15">
        <f t="shared" si="37"/>
        <v>14225793.469999999</v>
      </c>
      <c r="I43" s="15">
        <f t="shared" si="37"/>
        <v>70843567.039999992</v>
      </c>
      <c r="J43" s="15">
        <f t="shared" si="37"/>
        <v>838354.03000000119</v>
      </c>
      <c r="K43" s="15">
        <f t="shared" si="37"/>
        <v>71681921.069999993</v>
      </c>
      <c r="L43" s="15">
        <f t="shared" si="37"/>
        <v>-945647.45000000391</v>
      </c>
      <c r="M43" s="15">
        <f t="shared" si="37"/>
        <v>70736273.620000005</v>
      </c>
      <c r="N43" s="15">
        <f t="shared" si="37"/>
        <v>19465370.049999997</v>
      </c>
      <c r="O43" s="11"/>
    </row>
    <row r="44" spans="1:15" x14ac:dyDescent="0.3">
      <c r="A44" s="19" t="s">
        <v>70</v>
      </c>
      <c r="B44" s="18" t="s">
        <v>33</v>
      </c>
      <c r="C44" s="16">
        <v>1321275.1200000001</v>
      </c>
      <c r="D44" s="30">
        <v>0</v>
      </c>
      <c r="E44" s="30">
        <f>C44+D44</f>
        <v>1321275.1200000001</v>
      </c>
      <c r="F44" s="30">
        <f t="shared" ref="F44:F46" si="38">G44-E44</f>
        <v>-57000</v>
      </c>
      <c r="G44" s="30">
        <v>1264275.1200000001</v>
      </c>
      <c r="H44" s="27">
        <f t="shared" ref="H44:H49" si="39">I44-G44</f>
        <v>0</v>
      </c>
      <c r="I44" s="30">
        <v>1264275.1200000001</v>
      </c>
      <c r="J44" s="16">
        <f t="shared" ref="J44:J51" si="40">K44-I44</f>
        <v>0</v>
      </c>
      <c r="K44" s="30">
        <v>1264275.1200000001</v>
      </c>
      <c r="L44" s="16">
        <f t="shared" ref="L44:L51" si="41">M44-K44</f>
        <v>-260371.1100000001</v>
      </c>
      <c r="M44" s="30">
        <v>1003904.01</v>
      </c>
      <c r="N44" s="38">
        <f>D44+F44+H44+J44+L44</f>
        <v>-317371.1100000001</v>
      </c>
      <c r="O44" s="11"/>
    </row>
    <row r="45" spans="1:15" x14ac:dyDescent="0.3">
      <c r="A45" s="19" t="s">
        <v>92</v>
      </c>
      <c r="B45" s="18" t="s">
        <v>93</v>
      </c>
      <c r="C45" s="16">
        <v>0</v>
      </c>
      <c r="D45" s="30">
        <f>E45-C45</f>
        <v>150000</v>
      </c>
      <c r="E45" s="30">
        <v>150000</v>
      </c>
      <c r="F45" s="30">
        <f t="shared" si="38"/>
        <v>150000</v>
      </c>
      <c r="G45" s="30">
        <v>300000</v>
      </c>
      <c r="H45" s="27">
        <f t="shared" si="39"/>
        <v>449500</v>
      </c>
      <c r="I45" s="30">
        <v>749500</v>
      </c>
      <c r="J45" s="16">
        <f t="shared" si="40"/>
        <v>438500</v>
      </c>
      <c r="K45" s="30">
        <v>1188000</v>
      </c>
      <c r="L45" s="16">
        <f t="shared" si="41"/>
        <v>900000</v>
      </c>
      <c r="M45" s="30">
        <v>2088000</v>
      </c>
      <c r="N45" s="38">
        <f>D45+F45+H45+J45+L45</f>
        <v>2088000</v>
      </c>
      <c r="O45" s="11"/>
    </row>
    <row r="46" spans="1:15" x14ac:dyDescent="0.3">
      <c r="A46" s="19" t="s">
        <v>71</v>
      </c>
      <c r="B46" s="18" t="s">
        <v>34</v>
      </c>
      <c r="C46" s="16">
        <v>45183473.450000003</v>
      </c>
      <c r="D46" s="30">
        <f t="shared" ref="D46:D49" si="42">E46-C46</f>
        <v>5103870</v>
      </c>
      <c r="E46" s="30">
        <v>50287343.450000003</v>
      </c>
      <c r="F46" s="30">
        <f t="shared" si="38"/>
        <v>0</v>
      </c>
      <c r="G46" s="30">
        <v>50287343.450000003</v>
      </c>
      <c r="H46" s="27">
        <f t="shared" si="39"/>
        <v>13776293.469999999</v>
      </c>
      <c r="I46" s="30">
        <v>64063636.920000002</v>
      </c>
      <c r="J46" s="16">
        <f t="shared" si="40"/>
        <v>399854.03000000119</v>
      </c>
      <c r="K46" s="30">
        <v>64463490.950000003</v>
      </c>
      <c r="L46" s="16">
        <f t="shared" si="41"/>
        <v>-3827407.3400000036</v>
      </c>
      <c r="M46" s="30">
        <v>60636083.609999999</v>
      </c>
      <c r="N46" s="38">
        <f t="shared" ref="N46:N47" si="43">D46+F46+H46+J46+L46</f>
        <v>15452610.159999996</v>
      </c>
      <c r="O46" s="11"/>
    </row>
    <row r="47" spans="1:15" x14ac:dyDescent="0.3">
      <c r="A47" s="19" t="s">
        <v>72</v>
      </c>
      <c r="B47" s="18" t="s">
        <v>35</v>
      </c>
      <c r="C47" s="16">
        <v>4766155</v>
      </c>
      <c r="D47" s="30">
        <f t="shared" si="42"/>
        <v>0</v>
      </c>
      <c r="E47" s="30">
        <v>4766155</v>
      </c>
      <c r="F47" s="30">
        <v>0</v>
      </c>
      <c r="G47" s="30">
        <f t="shared" ref="G47" si="44">E47+F47</f>
        <v>4766155</v>
      </c>
      <c r="H47" s="27">
        <f t="shared" si="39"/>
        <v>0</v>
      </c>
      <c r="I47" s="30">
        <v>4766155</v>
      </c>
      <c r="J47" s="16">
        <f t="shared" si="40"/>
        <v>0</v>
      </c>
      <c r="K47" s="30">
        <v>4766155</v>
      </c>
      <c r="L47" s="16">
        <f t="shared" si="41"/>
        <v>2242131</v>
      </c>
      <c r="M47" s="30">
        <v>7008286</v>
      </c>
      <c r="N47" s="38">
        <f t="shared" si="43"/>
        <v>2242131</v>
      </c>
      <c r="O47" s="11"/>
    </row>
    <row r="48" spans="1:15" s="4" customFormat="1" x14ac:dyDescent="0.3">
      <c r="A48" s="5" t="s">
        <v>73</v>
      </c>
      <c r="B48" s="17" t="s">
        <v>36</v>
      </c>
      <c r="C48" s="15">
        <f>C49</f>
        <v>48882519.299999997</v>
      </c>
      <c r="D48" s="31">
        <f t="shared" ref="D48:N48" si="45">D49</f>
        <v>129424549.64</v>
      </c>
      <c r="E48" s="31">
        <f t="shared" si="45"/>
        <v>178307068.94</v>
      </c>
      <c r="F48" s="31">
        <f t="shared" si="45"/>
        <v>2466090.9499999881</v>
      </c>
      <c r="G48" s="31">
        <f t="shared" si="45"/>
        <v>180773159.88999999</v>
      </c>
      <c r="H48" s="31">
        <f t="shared" si="45"/>
        <v>1700000</v>
      </c>
      <c r="I48" s="31">
        <f t="shared" si="45"/>
        <v>182473159.88999999</v>
      </c>
      <c r="J48" s="31">
        <f t="shared" si="45"/>
        <v>319401.38000002503</v>
      </c>
      <c r="K48" s="31">
        <f t="shared" si="45"/>
        <v>182792561.27000001</v>
      </c>
      <c r="L48" s="31">
        <f t="shared" si="45"/>
        <v>1333349.7699999809</v>
      </c>
      <c r="M48" s="31">
        <f t="shared" si="45"/>
        <v>184125911.03999999</v>
      </c>
      <c r="N48" s="15">
        <f t="shared" si="45"/>
        <v>135243391.74000001</v>
      </c>
      <c r="O48" s="11"/>
    </row>
    <row r="49" spans="1:15" x14ac:dyDescent="0.3">
      <c r="A49" s="19" t="s">
        <v>74</v>
      </c>
      <c r="B49" s="18" t="s">
        <v>37</v>
      </c>
      <c r="C49" s="16">
        <v>48882519.299999997</v>
      </c>
      <c r="D49" s="30">
        <f t="shared" si="42"/>
        <v>129424549.64</v>
      </c>
      <c r="E49" s="30">
        <v>178307068.94</v>
      </c>
      <c r="F49" s="30">
        <f>G49-E49</f>
        <v>2466090.9499999881</v>
      </c>
      <c r="G49" s="30">
        <v>180773159.88999999</v>
      </c>
      <c r="H49" s="27">
        <f t="shared" si="39"/>
        <v>1700000</v>
      </c>
      <c r="I49" s="30">
        <v>182473159.88999999</v>
      </c>
      <c r="J49" s="16">
        <f t="shared" si="40"/>
        <v>319401.38000002503</v>
      </c>
      <c r="K49" s="30">
        <v>182792561.27000001</v>
      </c>
      <c r="L49" s="16">
        <f t="shared" si="41"/>
        <v>1333349.7699999809</v>
      </c>
      <c r="M49" s="30">
        <v>184125911.03999999</v>
      </c>
      <c r="N49" s="38">
        <f>D49+F49+H49+J49+L49</f>
        <v>135243391.74000001</v>
      </c>
      <c r="O49" s="11"/>
    </row>
    <row r="50" spans="1:15" s="4" customFormat="1" x14ac:dyDescent="0.3">
      <c r="A50" s="5" t="s">
        <v>75</v>
      </c>
      <c r="B50" s="17" t="s">
        <v>38</v>
      </c>
      <c r="C50" s="15">
        <f>C51</f>
        <v>4169906.57</v>
      </c>
      <c r="D50" s="31">
        <f t="shared" ref="D50:N50" si="46">D51</f>
        <v>0</v>
      </c>
      <c r="E50" s="31">
        <f t="shared" si="46"/>
        <v>4169906.57</v>
      </c>
      <c r="F50" s="31">
        <f t="shared" si="46"/>
        <v>0</v>
      </c>
      <c r="G50" s="31">
        <f t="shared" si="46"/>
        <v>4169906.57</v>
      </c>
      <c r="H50" s="31">
        <f t="shared" si="46"/>
        <v>0</v>
      </c>
      <c r="I50" s="31">
        <f t="shared" si="46"/>
        <v>4169906.57</v>
      </c>
      <c r="J50" s="31">
        <f t="shared" si="46"/>
        <v>504000.00000000047</v>
      </c>
      <c r="K50" s="31">
        <f t="shared" si="46"/>
        <v>4673906.57</v>
      </c>
      <c r="L50" s="31">
        <f t="shared" si="46"/>
        <v>0</v>
      </c>
      <c r="M50" s="31">
        <f t="shared" si="46"/>
        <v>4673906.57</v>
      </c>
      <c r="N50" s="15">
        <f t="shared" si="46"/>
        <v>504000.00000000047</v>
      </c>
      <c r="O50" s="11"/>
    </row>
    <row r="51" spans="1:15" x14ac:dyDescent="0.3">
      <c r="A51" s="19" t="s">
        <v>76</v>
      </c>
      <c r="B51" s="18" t="s">
        <v>39</v>
      </c>
      <c r="C51" s="16">
        <v>4169906.57</v>
      </c>
      <c r="D51" s="30">
        <v>0</v>
      </c>
      <c r="E51" s="30">
        <f>C51+D51</f>
        <v>4169906.57</v>
      </c>
      <c r="F51" s="30">
        <v>0</v>
      </c>
      <c r="G51" s="30">
        <f>E51+F51</f>
        <v>4169906.57</v>
      </c>
      <c r="H51" s="30">
        <v>0</v>
      </c>
      <c r="I51" s="30">
        <f>G51+H51</f>
        <v>4169906.57</v>
      </c>
      <c r="J51" s="16">
        <f t="shared" si="40"/>
        <v>504000.00000000047</v>
      </c>
      <c r="K51" s="30">
        <v>4673906.57</v>
      </c>
      <c r="L51" s="16">
        <f t="shared" si="41"/>
        <v>0</v>
      </c>
      <c r="M51" s="30">
        <v>4673906.57</v>
      </c>
      <c r="N51" s="38">
        <f>D51+F51+H51+J51+L51</f>
        <v>504000.00000000047</v>
      </c>
      <c r="O51" s="11"/>
    </row>
    <row r="52" spans="1:15" ht="26.4" x14ac:dyDescent="0.3">
      <c r="A52" s="24" t="s">
        <v>88</v>
      </c>
      <c r="B52" s="17" t="s">
        <v>90</v>
      </c>
      <c r="C52" s="25">
        <f>C53</f>
        <v>102040</v>
      </c>
      <c r="D52" s="25">
        <f t="shared" ref="D52:L52" si="47">D53</f>
        <v>0</v>
      </c>
      <c r="E52" s="25">
        <f>C52+D52</f>
        <v>102040</v>
      </c>
      <c r="F52" s="25">
        <f t="shared" si="47"/>
        <v>0</v>
      </c>
      <c r="G52" s="25">
        <f>E52+F52</f>
        <v>102040</v>
      </c>
      <c r="H52" s="25">
        <f t="shared" si="47"/>
        <v>-1000</v>
      </c>
      <c r="I52" s="25">
        <f>G52+H52</f>
        <v>101040</v>
      </c>
      <c r="J52" s="25">
        <f t="shared" si="47"/>
        <v>0</v>
      </c>
      <c r="K52" s="25">
        <f>I52+J52</f>
        <v>101040</v>
      </c>
      <c r="L52" s="25">
        <f t="shared" si="47"/>
        <v>0</v>
      </c>
      <c r="M52" s="25">
        <f>K52+L52</f>
        <v>101040</v>
      </c>
      <c r="N52" s="25">
        <f t="shared" ref="N52" si="48">N53</f>
        <v>-1000</v>
      </c>
      <c r="O52" s="11"/>
    </row>
    <row r="53" spans="1:15" x14ac:dyDescent="0.3">
      <c r="A53" s="19" t="s">
        <v>89</v>
      </c>
      <c r="B53" s="18" t="s">
        <v>91</v>
      </c>
      <c r="C53" s="16">
        <v>102040</v>
      </c>
      <c r="D53" s="16">
        <v>0</v>
      </c>
      <c r="E53" s="16">
        <v>102040</v>
      </c>
      <c r="F53" s="16">
        <v>0</v>
      </c>
      <c r="G53" s="16">
        <f>E53+F53</f>
        <v>102040</v>
      </c>
      <c r="H53" s="27">
        <f t="shared" ref="H53" si="49">I53-G53</f>
        <v>-1000</v>
      </c>
      <c r="I53" s="16">
        <v>101040</v>
      </c>
      <c r="J53" s="16">
        <v>0</v>
      </c>
      <c r="K53" s="16">
        <v>101040</v>
      </c>
      <c r="L53" s="16">
        <v>0</v>
      </c>
      <c r="M53" s="16">
        <v>101040</v>
      </c>
      <c r="N53" s="16">
        <f>D53+F53+H53+J53+L53</f>
        <v>-1000</v>
      </c>
      <c r="O53" s="11"/>
    </row>
  </sheetData>
  <mergeCells count="1">
    <mergeCell ref="B1:K1"/>
  </mergeCells>
  <pageMargins left="0.11811023622047245" right="0.31496062992125984" top="0.35433070866141736" bottom="0.15748031496062992" header="0.31496062992125984" footer="0.31496062992125984"/>
  <pageSetup paperSize="9" scale="56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2024-05-13T00:08:37Z</dcterms:modified>
</cp:coreProperties>
</file>