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E070CFE3-70F3-401A-AABE-6E2AD6CB37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G11" i="1"/>
  <c r="F11" i="1"/>
  <c r="D10" i="1"/>
  <c r="E10" i="1"/>
  <c r="C10" i="1"/>
  <c r="D28" i="1" l="1"/>
  <c r="D27" i="1" s="1"/>
  <c r="E28" i="1"/>
  <c r="C28" i="1"/>
  <c r="C27" i="1" s="1"/>
  <c r="D19" i="1"/>
  <c r="E19" i="1"/>
  <c r="D15" i="1"/>
  <c r="E15" i="1"/>
  <c r="E7" i="1" l="1"/>
  <c r="E6" i="1" s="1"/>
  <c r="E5" i="1" s="1"/>
  <c r="D7" i="1"/>
  <c r="D6" i="1" s="1"/>
  <c r="D5" i="1" s="1"/>
  <c r="C19" i="1" l="1"/>
  <c r="C15" i="1"/>
  <c r="F15" i="1" s="1"/>
  <c r="C7" i="1" l="1"/>
  <c r="C6" i="1" s="1"/>
  <c r="C5" i="1" s="1"/>
  <c r="F5" i="1" s="1"/>
  <c r="F25" i="1"/>
  <c r="F30" i="1"/>
  <c r="F31" i="1"/>
  <c r="F32" i="1"/>
  <c r="F28" i="1"/>
  <c r="F29" i="1"/>
  <c r="F27" i="1"/>
  <c r="F22" i="1"/>
  <c r="F23" i="1"/>
  <c r="F24" i="1"/>
  <c r="F19" i="1"/>
  <c r="F20" i="1"/>
  <c r="F21" i="1"/>
  <c r="F8" i="1"/>
  <c r="F9" i="1"/>
  <c r="F10" i="1"/>
  <c r="F12" i="1"/>
  <c r="F13" i="1"/>
  <c r="F14" i="1"/>
  <c r="F16" i="1"/>
  <c r="F17" i="1"/>
  <c r="F18" i="1"/>
  <c r="G20" i="1"/>
  <c r="G21" i="1"/>
  <c r="G22" i="1"/>
  <c r="G23" i="1"/>
  <c r="G24" i="1"/>
  <c r="G19" i="1"/>
  <c r="G7" i="1"/>
  <c r="G8" i="1"/>
  <c r="G9" i="1"/>
  <c r="G10" i="1"/>
  <c r="G12" i="1"/>
  <c r="G13" i="1"/>
  <c r="G14" i="1"/>
  <c r="G15" i="1"/>
  <c r="G16" i="1"/>
  <c r="G17" i="1"/>
  <c r="G18" i="1"/>
  <c r="G6" i="1"/>
  <c r="G5" i="1"/>
  <c r="F7" i="1" l="1"/>
  <c r="F6" i="1"/>
</calcChain>
</file>

<file path=xl/sharedStrings.xml><?xml version="1.0" encoding="utf-8"?>
<sst xmlns="http://schemas.openxmlformats.org/spreadsheetml/2006/main" count="82" uniqueCount="82">
  <si>
    <t>КБК</t>
  </si>
  <si>
    <t>Наименование доходов</t>
  </si>
  <si>
    <t>Доходы всего:</t>
  </si>
  <si>
    <t>1 00 00000 00 0000 000</t>
  </si>
  <si>
    <t>НАЛОГОВЫЕ И НЕНАЛОГОВЫЕ ДОХОДЫ</t>
  </si>
  <si>
    <t>Перевыполнение плановых назначений обусловлено следующими причинами:</t>
  </si>
  <si>
    <t>НАЛОГОВЫЕ 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</si>
  <si>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</si>
  <si>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</si>
  <si>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</si>
  <si>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РФ</t>
  </si>
  <si>
    <t xml:space="preserve">снижением норматива отчислений в бюджет городского округа </t>
  </si>
  <si>
    <t>1 05 00000 00 0000 000</t>
  </si>
  <si>
    <t>НАЛОГИ НА СОВОКУПНЫЙ ДОХОД</t>
  </si>
  <si>
    <t xml:space="preserve">поступлениями от плательщиков авансовых платежей в декабре за 4 квартал 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</si>
  <si>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</si>
  <si>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</si>
  <si>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</si>
  <si>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</si>
  <si>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</si>
  <si>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</si>
  <si>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</si>
  <si>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</si>
  <si>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1 06 01000 04 0000 110</t>
  </si>
  <si>
    <t>Налог на имущество физических лиц</t>
  </si>
  <si>
    <t>1 06 06000 04 0000 110</t>
  </si>
  <si>
    <t>Земельный налог</t>
  </si>
  <si>
    <t>1 08 00000 01 0000 110</t>
  </si>
  <si>
    <t>ГОСУДАРСТВЕННАЯ ПОШЛИНА</t>
  </si>
  <si>
    <t xml:space="preserve">ростом количества дел, рассматриваемых в судах общей юрисдикции в отчетном периоде </t>
  </si>
  <si>
    <t>НЕНАЛОГОВЫЕ ДОХОДЫ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</si>
  <si>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</si>
  <si>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</si>
  <si>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1 12 01000 01 0000 120</t>
  </si>
  <si>
    <t>Платежи при пользовании природными ресурсами</t>
  </si>
  <si>
    <t>1 13 00000 04 0000 130</t>
  </si>
  <si>
    <t>Доходы от оказания платных услуг (работ) и компенсации затрат государства</t>
  </si>
  <si>
    <t>1 14 00000 04 0000 400</t>
  </si>
  <si>
    <t>Доходы от продажи материальных и нематериальных активов</t>
  </si>
  <si>
    <t>1 16 0000 01 0000 140</t>
  </si>
  <si>
    <t>Штрафы, санкции, возмещение ущерба</t>
  </si>
  <si>
    <t>1 17 00000 04 0000 180</t>
  </si>
  <si>
    <t>Прочие неналоговые доходы</t>
  </si>
  <si>
    <t xml:space="preserve">- платой за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</si>
  <si>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</si>
  <si>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</si>
  <si>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</si>
  <si>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</si>
  <si>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2 02 10000 00 0000 150 </t>
  </si>
  <si>
    <t>Дотации бюджетам субъектов Российской Федерации и муниципальных образований</t>
  </si>
  <si>
    <t xml:space="preserve">2 02 20000 00 0000 150 </t>
  </si>
  <si>
    <t>Субсидии бюджетам бюджетной системы РФ</t>
  </si>
  <si>
    <t xml:space="preserve">2 02 30000 00 0000 150 </t>
  </si>
  <si>
    <t>Субвенции бюджетам бюджетной системы РФ</t>
  </si>
  <si>
    <t xml:space="preserve">2 02 40000 00 0000 150 </t>
  </si>
  <si>
    <t xml:space="preserve">Иные межбюджетные трансферты </t>
  </si>
  <si>
    <t xml:space="preserve">2 19 00000 00 0000 150 </t>
  </si>
  <si>
    <t xml:space="preserve">Возврат остатков субсидий, субвенций и иных межбюджетных трансфертов, имеющих целевое назначение прошлых лет  </t>
  </si>
  <si>
    <t xml:space="preserve">Связано с предоставлением межбюджетных трансфертов в пределах объемов, необходимых для оплаты принятых денежных обязательств
</t>
  </si>
  <si>
    <t xml:space="preserve">Возврат неиспользованных средств субвенций
</t>
  </si>
  <si>
    <t>% исполнения уточненного плана</t>
  </si>
  <si>
    <t>% исполнения первоначального плана</t>
  </si>
  <si>
    <t xml:space="preserve">Перевыполнение плановых показателей обусловлено по ниже указанным причинам:
</t>
  </si>
  <si>
    <t>руб.</t>
  </si>
  <si>
    <t xml:space="preserve">с 2021 года  система налогообложения в виде единого налога на вмененный доход отменена, в следствии чего значительная часть индивидуальных предпринимателей, применяющих ранее систему налогообложения в виде единого налога на вмененный доход перешли на патентную систему налогообложения. </t>
  </si>
  <si>
    <t>Причины отклонений между первоначально утвержденными показателями и их фактическими значениями</t>
  </si>
  <si>
    <t>Исполнение на 01.01.2022</t>
  </si>
  <si>
    <t xml:space="preserve">План 2021 г. (решение от 03.12.2020 № 360) </t>
  </si>
  <si>
    <t>Уточненный план (решение от 16.12.2021 № 510)</t>
  </si>
  <si>
    <t>УСНО</t>
  </si>
  <si>
    <t>1 05 01010 02 0000 110</t>
  </si>
  <si>
    <t>Доходы бюджета от возврата остатков субсидий, субвенций и иных межбюджетных трансфертов прошлых лет</t>
  </si>
  <si>
    <t>Перевыполнение плановых назначений обусловлено ростом штатной численности организаций, задействованных в строительстве верфи крупнотоннажного судостроения (ООО «Судостроительный комплекс «Звезда», ООО «Китайская компания»), а также выплатой предприятием премии в размере месячной средней заработной платы в декабре 2021 года.                                                                                 Снижение фактических значений от первоначальных обусловленно значительным снижением размера дополнительного норматива на НДФЛ</t>
  </si>
  <si>
    <t>Невыполнение плановых назначений связано с отчуждением 15 земельных участков по крупному плательщику земельного налога АО "Дальневосточный завод "Звезда"</t>
  </si>
  <si>
    <t>Перевыполнение плановых назначений в основном связано с изменением кадастровой стоимостиарендуемых участков на основаниипостановления Министерства имущественных и земельных отношений Приморского края от 15.10.2020 № 87-п "Об утверждении результатов определения кадастровой стоимости земельных участков в составе земель населенных пунктов и земельных участков в составе земель сельскохозяйственного назначения, расположенных на территории Приморского края"</t>
  </si>
  <si>
    <t>Перевыполнение обусловлено поступлением незапланированных доходов за оказание платных услуг по обслуживанию потенциально опасных объектов.</t>
  </si>
  <si>
    <t>Перевыполнение по данной группе обусловлено результативной работой по взысканию задолженности администратора данных поступлений.</t>
  </si>
  <si>
    <t xml:space="preserve">Перевыполнение связано с поступлением незапланированных доходов (от продажи земельных участков) , которые имеют заявительный характер </t>
  </si>
  <si>
    <t xml:space="preserve">Перевыполнение плановых назначений связано с результативной работой администраторов по взысканию задолженности по штрафным санкциям </t>
  </si>
  <si>
    <r>
      <t>поступлением незапланированных доходов от компенсации стоимости вырубаемых, пересаживаемых или жестко обрезаемых деревьев и кустарников в черте городского округа. Разрешения на вырубку деревьев выдаются по мере поступления заявлений от граждан (организаций) и спланировать их изначально не представляется возможным;</t>
    </r>
    <r>
      <rPr>
        <sz val="8"/>
        <rFont val="Times New Roman"/>
        <family val="1"/>
        <charset val="204"/>
      </rPr>
      <t xml:space="preserve"> </t>
    </r>
  </si>
  <si>
    <t>Информация по исполнению бюджета городского округа Большой Камень по состоянию на 01.01.2022</t>
  </si>
  <si>
    <t>Основное снижение по налогоплательщику ООО «РК «Новый Мир», в связи с уменьшением объемов вылова и реализации рыбопродукции.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</si>
</sst>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0" fillId="0" borderId="0" xfId="0" applyBorder="1"/>
    <xf numFmtId="0" fontId="3" fillId="0" borderId="1" xfId="0" applyFont="1" applyBorder="1" applyAlignment="1">
      <alignment horizontal="left" vertical="center" wrapText="1" readingOrder="1"/>
    </xf>
    <xf numFmtId="0" fontId="6" fillId="0" borderId="0" xfId="1" applyNumberFormat="1" applyFont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1" fillId="0" borderId="0" xfId="1" applyNumberFormat="1" applyFont="1" applyAlignment="1" applyProtection="1">
      <alignment horizontal="right" wrapText="1"/>
    </xf>
    <xf numFmtId="0" fontId="7" fillId="0" borderId="0" xfId="0" applyFont="1"/>
    <xf numFmtId="0" fontId="7" fillId="0" borderId="0" xfId="0" applyFont="1" applyBorder="1"/>
    <xf numFmtId="0" fontId="7" fillId="0" borderId="12" xfId="0" applyFont="1" applyBorder="1"/>
    <xf numFmtId="0" fontId="12" fillId="0" borderId="12" xfId="0" applyFont="1" applyBorder="1" applyAlignment="1">
      <alignment horizontal="left" vertical="center" wrapText="1"/>
    </xf>
    <xf numFmtId="4" fontId="13" fillId="0" borderId="8" xfId="0" applyNumberFormat="1" applyFont="1" applyBorder="1" applyAlignment="1">
      <alignment horizontal="center" vertical="center" wrapText="1" readingOrder="1"/>
    </xf>
    <xf numFmtId="4" fontId="11" fillId="0" borderId="8" xfId="0" applyNumberFormat="1" applyFont="1" applyBorder="1" applyAlignment="1">
      <alignment horizontal="center" vertical="center" wrapText="1" readingOrder="1"/>
    </xf>
    <xf numFmtId="4" fontId="14" fillId="0" borderId="8" xfId="0" applyNumberFormat="1" applyFont="1" applyBorder="1" applyAlignment="1">
      <alignment horizontal="center" vertical="center" wrapText="1" readingOrder="1"/>
    </xf>
    <xf numFmtId="4" fontId="14" fillId="0" borderId="1" xfId="0" applyNumberFormat="1" applyFont="1" applyBorder="1" applyAlignment="1">
      <alignment horizontal="center" vertical="center" wrapText="1" readingOrder="1"/>
    </xf>
    <xf numFmtId="4" fontId="12" fillId="0" borderId="1" xfId="0" applyNumberFormat="1" applyFont="1" applyBorder="1" applyAlignment="1">
      <alignment horizontal="center" vertical="center" wrapText="1" readingOrder="1"/>
    </xf>
    <xf numFmtId="4" fontId="12" fillId="0" borderId="8" xfId="0" applyNumberFormat="1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left" vertical="center" wrapText="1" readingOrder="1"/>
    </xf>
    <xf numFmtId="0" fontId="8" fillId="0" borderId="0" xfId="0" applyFont="1" applyBorder="1" applyAlignment="1">
      <alignment horizontal="left" vertical="center" wrapText="1" readingOrder="1"/>
    </xf>
    <xf numFmtId="0" fontId="10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vertical="center"/>
    </xf>
    <xf numFmtId="0" fontId="9" fillId="0" borderId="5" xfId="0" applyFont="1" applyBorder="1" applyAlignment="1">
      <alignment vertical="center" wrapText="1" readingOrder="1"/>
    </xf>
    <xf numFmtId="0" fontId="9" fillId="0" borderId="11" xfId="0" applyFont="1" applyBorder="1" applyAlignment="1">
      <alignment vertical="center" wrapText="1" readingOrder="1"/>
    </xf>
    <xf numFmtId="4" fontId="13" fillId="0" borderId="12" xfId="0" applyNumberFormat="1" applyFont="1" applyBorder="1" applyAlignment="1">
      <alignment horizontal="center" vertical="center" wrapText="1" readingOrder="1"/>
    </xf>
    <xf numFmtId="4" fontId="13" fillId="0" borderId="17" xfId="0" applyNumberFormat="1" applyFont="1" applyBorder="1" applyAlignment="1">
      <alignment horizontal="center" vertical="center" wrapText="1" readingOrder="1"/>
    </xf>
    <xf numFmtId="4" fontId="11" fillId="0" borderId="12" xfId="0" applyNumberFormat="1" applyFont="1" applyBorder="1" applyAlignment="1">
      <alignment horizontal="center" vertical="center" wrapText="1" readingOrder="1"/>
    </xf>
    <xf numFmtId="4" fontId="11" fillId="0" borderId="17" xfId="0" applyNumberFormat="1" applyFont="1" applyBorder="1" applyAlignment="1">
      <alignment horizontal="center" vertical="center" wrapText="1" readingOrder="1"/>
    </xf>
    <xf numFmtId="4" fontId="14" fillId="0" borderId="12" xfId="0" applyNumberFormat="1" applyFont="1" applyBorder="1" applyAlignment="1">
      <alignment horizontal="center" vertical="center" wrapText="1" readingOrder="1"/>
    </xf>
    <xf numFmtId="4" fontId="12" fillId="0" borderId="17" xfId="0" applyNumberFormat="1" applyFont="1" applyFill="1" applyBorder="1" applyAlignment="1">
      <alignment horizontal="center" vertical="center" wrapText="1" readingOrder="1"/>
    </xf>
    <xf numFmtId="4" fontId="11" fillId="0" borderId="17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 wrapText="1" readingOrder="1"/>
    </xf>
    <xf numFmtId="0" fontId="9" fillId="0" borderId="14" xfId="0" applyFont="1" applyBorder="1" applyAlignment="1">
      <alignment horizontal="left" vertical="center" wrapText="1" readingOrder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left" vertical="center" wrapText="1" readingOrder="1"/>
    </xf>
    <xf numFmtId="4" fontId="11" fillId="0" borderId="13" xfId="0" applyNumberFormat="1" applyFont="1" applyBorder="1" applyAlignment="1">
      <alignment horizontal="center" vertical="center" wrapText="1" readingOrder="1"/>
    </xf>
    <xf numFmtId="4" fontId="11" fillId="0" borderId="14" xfId="0" applyNumberFormat="1" applyFont="1" applyBorder="1" applyAlignment="1">
      <alignment horizontal="center" vertical="center" wrapText="1" readingOrder="1"/>
    </xf>
    <xf numFmtId="0" fontId="6" fillId="0" borderId="0" xfId="1" applyNumberFormat="1" applyFont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 wrapText="1" readingOrder="1"/>
    </xf>
    <xf numFmtId="0" fontId="8" fillId="0" borderId="21" xfId="0" applyFont="1" applyBorder="1" applyAlignment="1">
      <alignment horizontal="left" vertical="center" wrapText="1" readingOrder="1"/>
    </xf>
    <xf numFmtId="0" fontId="8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3" xfId="0" applyFont="1" applyBorder="1" applyAlignment="1">
      <alignment horizontal="left" vertical="center" wrapText="1" readingOrder="1"/>
    </xf>
    <xf numFmtId="4" fontId="12" fillId="0" borderId="2" xfId="0" applyNumberFormat="1" applyFont="1" applyBorder="1" applyAlignment="1">
      <alignment horizontal="center" vertical="center" wrapText="1" readingOrder="1"/>
    </xf>
    <xf numFmtId="4" fontId="12" fillId="0" borderId="3" xfId="0" applyNumberFormat="1" applyFont="1" applyBorder="1" applyAlignment="1">
      <alignment horizontal="center" vertical="center" wrapText="1" readingOrder="1"/>
    </xf>
    <xf numFmtId="4" fontId="12" fillId="0" borderId="20" xfId="0" applyNumberFormat="1" applyFont="1" applyBorder="1" applyAlignment="1">
      <alignment horizontal="center" vertical="center" wrapText="1" readingOrder="1"/>
    </xf>
    <xf numFmtId="4" fontId="12" fillId="0" borderId="4" xfId="0" applyNumberFormat="1" applyFont="1" applyBorder="1" applyAlignment="1">
      <alignment horizontal="center" vertical="center" wrapText="1" readingOrder="1"/>
    </xf>
    <xf numFmtId="4" fontId="12" fillId="0" borderId="6" xfId="0" applyNumberFormat="1" applyFont="1" applyBorder="1" applyAlignment="1">
      <alignment horizontal="center" vertical="center" wrapText="1" readingOrder="1"/>
    </xf>
    <xf numFmtId="4" fontId="12" fillId="0" borderId="18" xfId="0" applyNumberFormat="1" applyFont="1" applyBorder="1" applyAlignment="1">
      <alignment horizontal="center" vertical="center" wrapText="1" readingOrder="1"/>
    </xf>
    <xf numFmtId="4" fontId="12" fillId="0" borderId="19" xfId="0" applyNumberFormat="1" applyFont="1" applyBorder="1" applyAlignment="1">
      <alignment horizontal="center" vertical="center" wrapText="1" readingOrder="1"/>
    </xf>
    <xf numFmtId="0" fontId="11" fillId="0" borderId="12" xfId="0" applyFont="1" applyBorder="1" applyAlignment="1">
      <alignment horizontal="left" vertical="center" wrapText="1" readingOrder="1"/>
    </xf>
    <xf numFmtId="0" fontId="11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 readingOrder="1"/>
    </xf>
    <xf numFmtId="0" fontId="12" fillId="0" borderId="14" xfId="0" applyFont="1" applyBorder="1" applyAlignment="1">
      <alignment horizontal="left" vertical="center" wrapText="1" readingOrder="1"/>
    </xf>
    <xf numFmtId="0" fontId="12" fillId="0" borderId="15" xfId="0" applyFont="1" applyBorder="1" applyAlignment="1">
      <alignment horizontal="left" vertical="center" wrapText="1" readingOrder="1"/>
    </xf>
    <xf numFmtId="0" fontId="12" fillId="0" borderId="8" xfId="0" applyFont="1" applyBorder="1" applyAlignment="1">
      <alignment horizontal="left" vertical="center" wrapText="1" readingOrder="1"/>
    </xf>
    <xf numFmtId="0" fontId="12" fillId="0" borderId="9" xfId="0" applyFont="1" applyBorder="1" applyAlignment="1">
      <alignment horizontal="left" vertical="center" wrapText="1" readingOrder="1"/>
    </xf>
    <xf numFmtId="0" fontId="12" fillId="0" borderId="12" xfId="0" applyFont="1" applyBorder="1" applyAlignment="1">
      <alignment horizontal="left" vertical="center" wrapText="1" readingOrder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 readingOrder="1"/>
    </xf>
    <xf numFmtId="0" fontId="12" fillId="0" borderId="4" xfId="0" applyFont="1" applyBorder="1" applyAlignment="1">
      <alignment vertical="center" wrapText="1" readingOrder="1"/>
    </xf>
  </cellXfs>
  <cellStyles count="2">
    <cellStyle name="xl24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>
      <selection activeCell="G16" sqref="G16"/>
    </sheetView>
  </sheetViews>
  <sheetFormatPr defaultRowHeight="15" x14ac:dyDescent="0.25"/>
  <cols>
    <col min="1" max="1" width="20.7109375" customWidth="1"/>
    <col min="2" max="2" width="27.42578125" customWidth="1"/>
    <col min="3" max="3" width="16.42578125" customWidth="1"/>
    <col min="4" max="4" width="15.7109375" customWidth="1"/>
    <col min="5" max="5" width="13.28515625" customWidth="1"/>
    <col min="6" max="6" width="14.7109375" customWidth="1"/>
    <col min="7" max="7" width="10.7109375" customWidth="1"/>
    <col min="8" max="8" width="42.85546875" customWidth="1"/>
    <col min="9" max="9" width="0.140625" customWidth="1"/>
  </cols>
  <sheetData>
    <row r="1" spans="1:13" x14ac:dyDescent="0.25">
      <c r="K1" s="13"/>
      <c r="L1" s="13"/>
    </row>
    <row r="2" spans="1:13" ht="27.75" customHeight="1" x14ac:dyDescent="0.25">
      <c r="A2" s="52" t="s">
        <v>80</v>
      </c>
      <c r="B2" s="52"/>
      <c r="C2" s="52"/>
      <c r="D2" s="52"/>
      <c r="E2" s="52"/>
      <c r="F2" s="52"/>
      <c r="G2" s="52"/>
      <c r="H2" s="52"/>
      <c r="I2" s="52"/>
      <c r="J2" s="52"/>
      <c r="K2" s="12"/>
      <c r="L2" s="12"/>
      <c r="M2" s="12"/>
    </row>
    <row r="3" spans="1:13" ht="17.25" customHeight="1" x14ac:dyDescent="0.25">
      <c r="A3" s="15"/>
      <c r="B3" s="15"/>
      <c r="C3" s="15"/>
      <c r="D3" s="15"/>
      <c r="E3" s="15"/>
      <c r="F3" s="15"/>
      <c r="G3" s="15"/>
      <c r="H3" s="20" t="s">
        <v>63</v>
      </c>
      <c r="I3" s="15"/>
      <c r="J3" s="15"/>
      <c r="K3" s="12"/>
      <c r="L3" s="12"/>
      <c r="M3" s="12"/>
    </row>
    <row r="4" spans="1:13" ht="47.25" customHeight="1" x14ac:dyDescent="0.25">
      <c r="A4" s="16" t="s">
        <v>0</v>
      </c>
      <c r="B4" s="16" t="s">
        <v>1</v>
      </c>
      <c r="C4" s="16" t="s">
        <v>67</v>
      </c>
      <c r="D4" s="16" t="s">
        <v>68</v>
      </c>
      <c r="E4" s="17" t="s">
        <v>66</v>
      </c>
      <c r="F4" s="19" t="s">
        <v>61</v>
      </c>
      <c r="G4" s="18" t="s">
        <v>60</v>
      </c>
      <c r="H4" s="18" t="s">
        <v>65</v>
      </c>
      <c r="J4" s="12"/>
      <c r="K4" s="12"/>
      <c r="L4" s="12"/>
      <c r="M4" s="12"/>
    </row>
    <row r="5" spans="1:13" x14ac:dyDescent="0.25">
      <c r="A5" s="1"/>
      <c r="B5" s="2" t="s">
        <v>2</v>
      </c>
      <c r="C5" s="25">
        <f>C6+C27</f>
        <v>1203954457.51</v>
      </c>
      <c r="D5" s="25">
        <f t="shared" ref="D5:E5" si="0">D6+D27</f>
        <v>2047815359.3399999</v>
      </c>
      <c r="E5" s="25">
        <f t="shared" si="0"/>
        <v>1955741509.5999999</v>
      </c>
      <c r="F5" s="37">
        <f>E5/C5*100</f>
        <v>162.44314703106249</v>
      </c>
      <c r="G5" s="38">
        <f>E5/D5*100</f>
        <v>95.503801193791475</v>
      </c>
      <c r="H5" s="33"/>
      <c r="I5" s="32"/>
      <c r="J5" s="32"/>
      <c r="K5" s="32"/>
      <c r="L5" s="32"/>
      <c r="M5" s="21"/>
    </row>
    <row r="6" spans="1:13" ht="24" customHeight="1" x14ac:dyDescent="0.25">
      <c r="A6" s="2" t="s">
        <v>3</v>
      </c>
      <c r="B6" s="10" t="s">
        <v>4</v>
      </c>
      <c r="C6" s="25">
        <f>C7+C19</f>
        <v>683064666.71000004</v>
      </c>
      <c r="D6" s="25">
        <f t="shared" ref="D6:E6" si="1">D7+D19</f>
        <v>685901677.55999994</v>
      </c>
      <c r="E6" s="25">
        <f t="shared" si="1"/>
        <v>714153338.11000001</v>
      </c>
      <c r="F6" s="39">
        <f t="shared" ref="F6:F25" si="2">E6/C6*100</f>
        <v>104.55135112605653</v>
      </c>
      <c r="G6" s="40">
        <f>E6/D6*100</f>
        <v>104.11890821589786</v>
      </c>
      <c r="H6" s="67" t="s">
        <v>5</v>
      </c>
      <c r="I6" s="32"/>
      <c r="J6" s="32"/>
      <c r="K6" s="32"/>
      <c r="L6" s="32"/>
      <c r="M6" s="22"/>
    </row>
    <row r="7" spans="1:13" x14ac:dyDescent="0.25">
      <c r="A7" s="2"/>
      <c r="B7" s="3" t="s">
        <v>6</v>
      </c>
      <c r="C7" s="25">
        <f>C8+C9+C10+C15+C18</f>
        <v>623263904.75999999</v>
      </c>
      <c r="D7" s="25">
        <f t="shared" ref="D7:E7" si="3">D8+D9+D10+D15+D18</f>
        <v>576755210</v>
      </c>
      <c r="E7" s="25">
        <f t="shared" si="3"/>
        <v>602481504.82000005</v>
      </c>
      <c r="F7" s="39">
        <f t="shared" si="2"/>
        <v>96.665553743561873</v>
      </c>
      <c r="G7" s="40">
        <f t="shared" ref="G7:G24" si="4">E7/D7*100</f>
        <v>104.46052231066973</v>
      </c>
      <c r="H7" s="23"/>
      <c r="I7" s="55"/>
      <c r="J7" s="55"/>
      <c r="K7" s="55"/>
      <c r="L7" s="55"/>
      <c r="M7" s="55"/>
    </row>
    <row r="8" spans="1:13" ht="111.75" customHeight="1" x14ac:dyDescent="0.25">
      <c r="A8" s="4" t="s">
        <v>7</v>
      </c>
      <c r="B8" s="10" t="s">
        <v>8</v>
      </c>
      <c r="C8" s="25">
        <v>509119000</v>
      </c>
      <c r="D8" s="25">
        <v>458000000</v>
      </c>
      <c r="E8" s="25">
        <v>485050759.72000003</v>
      </c>
      <c r="F8" s="39">
        <f t="shared" si="2"/>
        <v>95.272570797789911</v>
      </c>
      <c r="G8" s="40">
        <f t="shared" si="4"/>
        <v>105.90627941484716</v>
      </c>
      <c r="H8" s="67" t="s">
        <v>72</v>
      </c>
      <c r="I8" s="32"/>
      <c r="J8" s="32"/>
      <c r="K8" s="32"/>
      <c r="L8" s="32"/>
      <c r="M8" s="22"/>
    </row>
    <row r="9" spans="1:13" ht="31.5" x14ac:dyDescent="0.25">
      <c r="A9" s="4" t="s">
        <v>9</v>
      </c>
      <c r="B9" s="10" t="s">
        <v>10</v>
      </c>
      <c r="C9" s="25">
        <v>13554904.76</v>
      </c>
      <c r="D9" s="25">
        <v>13031210</v>
      </c>
      <c r="E9" s="25">
        <v>13281727.43</v>
      </c>
      <c r="F9" s="39">
        <f t="shared" si="2"/>
        <v>97.984660646188118</v>
      </c>
      <c r="G9" s="40">
        <f t="shared" si="4"/>
        <v>101.92244181468951</v>
      </c>
      <c r="H9" s="67" t="s">
        <v>11</v>
      </c>
      <c r="I9" s="32"/>
      <c r="J9" s="32"/>
      <c r="K9" s="32"/>
      <c r="L9" s="32"/>
      <c r="M9" s="22"/>
    </row>
    <row r="10" spans="1:13" ht="22.5" x14ac:dyDescent="0.25">
      <c r="A10" s="2" t="s">
        <v>12</v>
      </c>
      <c r="B10" s="3" t="s">
        <v>13</v>
      </c>
      <c r="C10" s="25">
        <f>C11+C12+C13+C14</f>
        <v>34550000</v>
      </c>
      <c r="D10" s="25">
        <f t="shared" ref="D10:E10" si="5">D11+D12+D13+D14</f>
        <v>47810000</v>
      </c>
      <c r="E10" s="25">
        <f t="shared" si="5"/>
        <v>48608435.700000003</v>
      </c>
      <c r="F10" s="39">
        <f t="shared" si="2"/>
        <v>140.69011780028944</v>
      </c>
      <c r="G10" s="40">
        <f t="shared" si="4"/>
        <v>101.67001819702992</v>
      </c>
      <c r="H10" s="34"/>
      <c r="I10" s="54"/>
      <c r="J10" s="53"/>
      <c r="K10" s="53"/>
      <c r="L10" s="53"/>
      <c r="M10" s="53"/>
    </row>
    <row r="11" spans="1:13" x14ac:dyDescent="0.25">
      <c r="A11" s="4" t="s">
        <v>70</v>
      </c>
      <c r="B11" s="5" t="s">
        <v>69</v>
      </c>
      <c r="C11" s="26">
        <v>0</v>
      </c>
      <c r="D11" s="26">
        <v>2000000</v>
      </c>
      <c r="E11" s="26">
        <v>2047479.41</v>
      </c>
      <c r="F11" s="39" t="e">
        <f t="shared" si="2"/>
        <v>#DIV/0!</v>
      </c>
      <c r="G11" s="40">
        <f t="shared" si="4"/>
        <v>102.37397049999998</v>
      </c>
      <c r="H11" s="34"/>
      <c r="I11" s="54"/>
      <c r="J11" s="53"/>
      <c r="K11" s="53"/>
      <c r="L11" s="53"/>
      <c r="M11" s="53"/>
    </row>
    <row r="12" spans="1:13" ht="22.5" x14ac:dyDescent="0.25">
      <c r="A12" s="4" t="s">
        <v>15</v>
      </c>
      <c r="B12" s="11" t="s">
        <v>16</v>
      </c>
      <c r="C12" s="26">
        <v>3500000</v>
      </c>
      <c r="D12" s="26">
        <v>5350000</v>
      </c>
      <c r="E12" s="26">
        <v>5653585.9500000002</v>
      </c>
      <c r="F12" s="39">
        <f t="shared" si="2"/>
        <v>161.53102714285714</v>
      </c>
      <c r="G12" s="40">
        <f t="shared" si="4"/>
        <v>105.67450373831777</v>
      </c>
      <c r="H12" s="68" t="s">
        <v>14</v>
      </c>
      <c r="I12" s="54"/>
      <c r="J12" s="53"/>
      <c r="K12" s="53"/>
      <c r="L12" s="53"/>
      <c r="M12" s="53"/>
    </row>
    <row r="13" spans="1:13" ht="33.75" x14ac:dyDescent="0.25">
      <c r="A13" s="4" t="s">
        <v>17</v>
      </c>
      <c r="B13" s="11" t="s">
        <v>18</v>
      </c>
      <c r="C13" s="26">
        <v>30500000</v>
      </c>
      <c r="D13" s="26">
        <v>28160000</v>
      </c>
      <c r="E13" s="26">
        <v>28157076.559999999</v>
      </c>
      <c r="F13" s="39">
        <f t="shared" si="2"/>
        <v>92.318283803278689</v>
      </c>
      <c r="G13" s="40">
        <f t="shared" si="4"/>
        <v>99.989618465909089</v>
      </c>
      <c r="H13" s="68" t="s">
        <v>81</v>
      </c>
      <c r="I13" s="54"/>
      <c r="J13" s="53"/>
      <c r="K13" s="53"/>
      <c r="L13" s="53"/>
      <c r="M13" s="53"/>
    </row>
    <row r="14" spans="1:13" ht="67.5" x14ac:dyDescent="0.25">
      <c r="A14" s="4" t="s">
        <v>19</v>
      </c>
      <c r="B14" s="11" t="s">
        <v>20</v>
      </c>
      <c r="C14" s="26">
        <v>550000</v>
      </c>
      <c r="D14" s="26">
        <v>12300000</v>
      </c>
      <c r="E14" s="26">
        <v>12750293.779999999</v>
      </c>
      <c r="F14" s="39">
        <f t="shared" si="2"/>
        <v>2318.2352327272724</v>
      </c>
      <c r="G14" s="40">
        <f t="shared" si="4"/>
        <v>103.66092504065041</v>
      </c>
      <c r="H14" s="68" t="s">
        <v>64</v>
      </c>
      <c r="I14" s="54"/>
      <c r="J14" s="53"/>
      <c r="K14" s="53"/>
      <c r="L14" s="53"/>
      <c r="M14" s="53"/>
    </row>
    <row r="15" spans="1:13" ht="22.5" customHeight="1" x14ac:dyDescent="0.25">
      <c r="A15" s="2" t="s">
        <v>21</v>
      </c>
      <c r="B15" s="3" t="s">
        <v>22</v>
      </c>
      <c r="C15" s="25">
        <f>C16+C17</f>
        <v>59935000</v>
      </c>
      <c r="D15" s="25">
        <f t="shared" ref="D15:E15" si="6">D16+D17</f>
        <v>51809000</v>
      </c>
      <c r="E15" s="25">
        <f t="shared" si="6"/>
        <v>49225416.270000003</v>
      </c>
      <c r="F15" s="39">
        <f>E15/C15*100</f>
        <v>82.131336064069416</v>
      </c>
      <c r="G15" s="40">
        <f t="shared" si="4"/>
        <v>95.013253044837782</v>
      </c>
      <c r="H15" s="75" t="s">
        <v>73</v>
      </c>
      <c r="I15" s="53"/>
      <c r="J15" s="53"/>
      <c r="K15" s="53"/>
      <c r="L15" s="53"/>
      <c r="M15" s="53"/>
    </row>
    <row r="16" spans="1:13" ht="26.25" customHeight="1" x14ac:dyDescent="0.25">
      <c r="A16" s="4" t="s">
        <v>23</v>
      </c>
      <c r="B16" s="11" t="s">
        <v>24</v>
      </c>
      <c r="C16" s="26">
        <v>14100000</v>
      </c>
      <c r="D16" s="26">
        <v>16174000</v>
      </c>
      <c r="E16" s="26">
        <v>16169386.4</v>
      </c>
      <c r="F16" s="39">
        <f t="shared" si="2"/>
        <v>114.67649929078014</v>
      </c>
      <c r="G16" s="40">
        <f t="shared" si="4"/>
        <v>99.971475207122538</v>
      </c>
      <c r="H16" s="76"/>
      <c r="I16" s="53"/>
      <c r="J16" s="53"/>
      <c r="K16" s="53"/>
      <c r="L16" s="53"/>
      <c r="M16" s="53"/>
    </row>
    <row r="17" spans="1:13" ht="24" customHeight="1" x14ac:dyDescent="0.25">
      <c r="A17" s="4" t="s">
        <v>25</v>
      </c>
      <c r="B17" s="11" t="s">
        <v>26</v>
      </c>
      <c r="C17" s="26">
        <v>45835000</v>
      </c>
      <c r="D17" s="26">
        <v>35635000</v>
      </c>
      <c r="E17" s="26">
        <v>33056029.870000001</v>
      </c>
      <c r="F17" s="39">
        <f t="shared" si="2"/>
        <v>72.11962445729246</v>
      </c>
      <c r="G17" s="40">
        <f t="shared" si="4"/>
        <v>92.762817089939659</v>
      </c>
      <c r="H17" s="77"/>
      <c r="I17" s="53"/>
      <c r="J17" s="53"/>
      <c r="K17" s="53"/>
      <c r="L17" s="53"/>
      <c r="M17" s="53"/>
    </row>
    <row r="18" spans="1:13" ht="24.75" customHeight="1" x14ac:dyDescent="0.25">
      <c r="A18" s="6" t="s">
        <v>27</v>
      </c>
      <c r="B18" s="7" t="s">
        <v>28</v>
      </c>
      <c r="C18" s="27">
        <v>6105000</v>
      </c>
      <c r="D18" s="27">
        <v>6105000</v>
      </c>
      <c r="E18" s="27">
        <v>6315165.7000000002</v>
      </c>
      <c r="F18" s="39">
        <f t="shared" si="2"/>
        <v>103.44251760851762</v>
      </c>
      <c r="G18" s="40">
        <f t="shared" si="4"/>
        <v>103.44251760851762</v>
      </c>
      <c r="H18" s="74" t="s">
        <v>29</v>
      </c>
      <c r="I18" s="31"/>
      <c r="J18" s="31"/>
      <c r="K18" s="31"/>
      <c r="L18" s="31"/>
      <c r="M18" s="22"/>
    </row>
    <row r="19" spans="1:13" x14ac:dyDescent="0.25">
      <c r="A19" s="6"/>
      <c r="B19" s="7" t="s">
        <v>30</v>
      </c>
      <c r="C19" s="28">
        <f>C20+C21+C22+C23+C24+C25</f>
        <v>59800761.950000003</v>
      </c>
      <c r="D19" s="28">
        <f t="shared" ref="D19:E19" si="7">D20+D21+D22+D23+D24+D25</f>
        <v>109146467.56</v>
      </c>
      <c r="E19" s="28">
        <f t="shared" si="7"/>
        <v>111671833.28999999</v>
      </c>
      <c r="F19" s="37">
        <f t="shared" si="2"/>
        <v>186.73981676582966</v>
      </c>
      <c r="G19" s="38">
        <f t="shared" si="4"/>
        <v>102.31374023040347</v>
      </c>
      <c r="H19" s="46"/>
      <c r="I19" s="47"/>
      <c r="J19" s="21"/>
      <c r="K19" s="21"/>
      <c r="L19" s="21"/>
      <c r="M19" s="21"/>
    </row>
    <row r="20" spans="1:13" ht="120" customHeight="1" x14ac:dyDescent="0.25">
      <c r="A20" s="6" t="s">
        <v>31</v>
      </c>
      <c r="B20" s="14" t="s">
        <v>32</v>
      </c>
      <c r="C20" s="29">
        <v>45205883.380000003</v>
      </c>
      <c r="D20" s="29">
        <v>52776189.25</v>
      </c>
      <c r="E20" s="29">
        <v>59990643.039999999</v>
      </c>
      <c r="F20" s="39">
        <f t="shared" si="2"/>
        <v>132.70538822506691</v>
      </c>
      <c r="G20" s="40">
        <f t="shared" si="4"/>
        <v>113.66990283407019</v>
      </c>
      <c r="H20" s="72" t="s">
        <v>74</v>
      </c>
      <c r="I20" s="73"/>
      <c r="J20" s="21"/>
      <c r="K20" s="21"/>
      <c r="L20" s="21"/>
      <c r="M20" s="21"/>
    </row>
    <row r="21" spans="1:13" ht="42.75" customHeight="1" x14ac:dyDescent="0.25">
      <c r="A21" s="6" t="s">
        <v>33</v>
      </c>
      <c r="B21" s="14" t="s">
        <v>34</v>
      </c>
      <c r="C21" s="29">
        <v>895000</v>
      </c>
      <c r="D21" s="29">
        <v>1072712.2</v>
      </c>
      <c r="E21" s="29">
        <v>1127973.2</v>
      </c>
      <c r="F21" s="39">
        <f t="shared" si="2"/>
        <v>126.03052513966479</v>
      </c>
      <c r="G21" s="40">
        <f t="shared" si="4"/>
        <v>105.15152153578565</v>
      </c>
      <c r="H21" s="72" t="s">
        <v>76</v>
      </c>
      <c r="I21" s="73"/>
      <c r="J21" s="21"/>
      <c r="K21" s="21"/>
      <c r="L21" s="21"/>
      <c r="M21" s="21"/>
    </row>
    <row r="22" spans="1:13" ht="44.25" customHeight="1" x14ac:dyDescent="0.25">
      <c r="A22" s="6" t="s">
        <v>35</v>
      </c>
      <c r="B22" s="14" t="s">
        <v>36</v>
      </c>
      <c r="C22" s="29">
        <v>20000</v>
      </c>
      <c r="D22" s="29">
        <v>142282.07</v>
      </c>
      <c r="E22" s="29">
        <v>315270.15999999997</v>
      </c>
      <c r="F22" s="39">
        <f t="shared" si="2"/>
        <v>1576.3507999999997</v>
      </c>
      <c r="G22" s="40">
        <f t="shared" si="4"/>
        <v>221.58108888913409</v>
      </c>
      <c r="H22" s="72" t="s">
        <v>75</v>
      </c>
      <c r="I22" s="73"/>
      <c r="J22" s="21"/>
      <c r="K22" s="21"/>
      <c r="L22" s="21"/>
      <c r="M22" s="21"/>
    </row>
    <row r="23" spans="1:13" ht="38.25" customHeight="1" x14ac:dyDescent="0.25">
      <c r="A23" s="6" t="s">
        <v>37</v>
      </c>
      <c r="B23" s="9" t="s">
        <v>38</v>
      </c>
      <c r="C23" s="29">
        <v>12005966.130000001</v>
      </c>
      <c r="D23" s="29">
        <v>18338363.350000001</v>
      </c>
      <c r="E23" s="29">
        <v>17709494.960000001</v>
      </c>
      <c r="F23" s="39">
        <f t="shared" si="2"/>
        <v>147.50578810769974</v>
      </c>
      <c r="G23" s="40">
        <f t="shared" si="4"/>
        <v>96.570749646532661</v>
      </c>
      <c r="H23" s="72" t="s">
        <v>77</v>
      </c>
      <c r="I23" s="73"/>
      <c r="J23" s="21"/>
      <c r="K23" s="21"/>
      <c r="L23" s="21"/>
      <c r="M23" s="21"/>
    </row>
    <row r="24" spans="1:13" ht="47.25" customHeight="1" x14ac:dyDescent="0.25">
      <c r="A24" s="6" t="s">
        <v>39</v>
      </c>
      <c r="B24" s="14" t="s">
        <v>40</v>
      </c>
      <c r="C24" s="29">
        <v>673912.44</v>
      </c>
      <c r="D24" s="29">
        <v>7345742.96</v>
      </c>
      <c r="E24" s="29">
        <v>7686525.75</v>
      </c>
      <c r="F24" s="39">
        <f t="shared" si="2"/>
        <v>1140.5822616955995</v>
      </c>
      <c r="G24" s="40">
        <f t="shared" si="4"/>
        <v>104.63918751112958</v>
      </c>
      <c r="H24" s="72" t="s">
        <v>78</v>
      </c>
      <c r="I24" s="48"/>
      <c r="J24" s="21"/>
      <c r="K24" s="21"/>
      <c r="L24" s="21"/>
      <c r="M24" s="21"/>
    </row>
    <row r="25" spans="1:13" ht="89.25" customHeight="1" x14ac:dyDescent="0.25">
      <c r="A25" s="56" t="s">
        <v>41</v>
      </c>
      <c r="B25" s="58" t="s">
        <v>42</v>
      </c>
      <c r="C25" s="60">
        <v>1000000</v>
      </c>
      <c r="D25" s="60">
        <v>29471177.73</v>
      </c>
      <c r="E25" s="63">
        <v>24841926.18</v>
      </c>
      <c r="F25" s="50">
        <f t="shared" si="2"/>
        <v>2484.1926179999996</v>
      </c>
      <c r="G25" s="65">
        <v>325.18</v>
      </c>
      <c r="H25" s="79" t="s">
        <v>79</v>
      </c>
      <c r="I25" s="35"/>
      <c r="J25" s="21"/>
      <c r="K25" s="21"/>
      <c r="L25" s="21"/>
      <c r="M25" s="21"/>
    </row>
    <row r="26" spans="1:13" ht="55.5" customHeight="1" x14ac:dyDescent="0.25">
      <c r="A26" s="57"/>
      <c r="B26" s="59"/>
      <c r="C26" s="61"/>
      <c r="D26" s="62"/>
      <c r="E26" s="64"/>
      <c r="F26" s="51"/>
      <c r="G26" s="66"/>
      <c r="H26" s="78" t="s">
        <v>43</v>
      </c>
      <c r="I26" s="36"/>
      <c r="J26" s="21"/>
      <c r="K26" s="21"/>
      <c r="L26" s="21"/>
      <c r="M26" s="21"/>
    </row>
    <row r="27" spans="1:13" ht="24.75" x14ac:dyDescent="0.25">
      <c r="A27" s="8" t="s">
        <v>44</v>
      </c>
      <c r="B27" s="7" t="s">
        <v>45</v>
      </c>
      <c r="C27" s="27">
        <f>C28+C34</f>
        <v>520889790.80000001</v>
      </c>
      <c r="D27" s="27">
        <f t="shared" ref="D27" si="8">D28+D34</f>
        <v>1361913681.78</v>
      </c>
      <c r="E27" s="27">
        <f>E28+E33+E34</f>
        <v>1241588171.49</v>
      </c>
      <c r="F27" s="41">
        <f>E27/C27*100</f>
        <v>238.35909119722376</v>
      </c>
      <c r="G27" s="42">
        <v>94.39</v>
      </c>
      <c r="H27" s="69" t="s">
        <v>62</v>
      </c>
      <c r="I27" s="49"/>
      <c r="J27" s="49"/>
      <c r="K27" s="49"/>
      <c r="L27" s="21"/>
      <c r="M27" s="21"/>
    </row>
    <row r="28" spans="1:13" ht="48.75" x14ac:dyDescent="0.25">
      <c r="A28" s="8" t="s">
        <v>46</v>
      </c>
      <c r="B28" s="7" t="s">
        <v>47</v>
      </c>
      <c r="C28" s="27">
        <f>C29+C30+C31+C32</f>
        <v>520889790.80000001</v>
      </c>
      <c r="D28" s="27">
        <f t="shared" ref="D28:E28" si="9">D29+D30+D31+D32</f>
        <v>1361913681.78</v>
      </c>
      <c r="E28" s="27">
        <f t="shared" si="9"/>
        <v>1241606047.49</v>
      </c>
      <c r="F28" s="41">
        <f>E28/C28*100</f>
        <v>238.36252301722016</v>
      </c>
      <c r="G28" s="43">
        <v>96.66</v>
      </c>
      <c r="H28" s="70"/>
      <c r="I28" s="49"/>
      <c r="J28" s="49"/>
      <c r="K28" s="49"/>
      <c r="L28" s="21"/>
      <c r="M28" s="21"/>
    </row>
    <row r="29" spans="1:13" ht="36.75" x14ac:dyDescent="0.25">
      <c r="A29" s="6" t="s">
        <v>48</v>
      </c>
      <c r="B29" s="9" t="s">
        <v>49</v>
      </c>
      <c r="C29" s="30">
        <v>0</v>
      </c>
      <c r="D29" s="44">
        <v>22508360</v>
      </c>
      <c r="E29" s="30">
        <v>22508360</v>
      </c>
      <c r="F29" s="44" t="e">
        <f>E29/C29*100</f>
        <v>#DIV/0!</v>
      </c>
      <c r="G29" s="43">
        <v>129.30000000000001</v>
      </c>
      <c r="H29" s="69" t="s">
        <v>58</v>
      </c>
      <c r="I29" s="49"/>
      <c r="J29" s="49"/>
      <c r="K29" s="49"/>
      <c r="L29" s="21"/>
      <c r="M29" s="21"/>
    </row>
    <row r="30" spans="1:13" ht="24.75" x14ac:dyDescent="0.25">
      <c r="A30" s="6" t="s">
        <v>50</v>
      </c>
      <c r="B30" s="9" t="s">
        <v>51</v>
      </c>
      <c r="C30" s="30">
        <v>51449406</v>
      </c>
      <c r="D30" s="44">
        <v>869795686.95000005</v>
      </c>
      <c r="E30" s="30">
        <v>756478791.91999996</v>
      </c>
      <c r="F30" s="44">
        <f>E30/C30*100</f>
        <v>1470.3353269423558</v>
      </c>
      <c r="G30" s="43">
        <v>95.23</v>
      </c>
      <c r="H30" s="71"/>
      <c r="I30" s="49"/>
      <c r="J30" s="49"/>
      <c r="K30" s="49"/>
      <c r="L30" s="21"/>
      <c r="M30" s="21"/>
    </row>
    <row r="31" spans="1:13" ht="24.75" x14ac:dyDescent="0.25">
      <c r="A31" s="6" t="s">
        <v>52</v>
      </c>
      <c r="B31" s="9" t="s">
        <v>53</v>
      </c>
      <c r="C31" s="30">
        <v>469440384.80000001</v>
      </c>
      <c r="D31" s="44">
        <v>446794634.82999998</v>
      </c>
      <c r="E31" s="30">
        <v>442796039.88999999</v>
      </c>
      <c r="F31" s="44">
        <f>E31/C31*100</f>
        <v>94.324232474938952</v>
      </c>
      <c r="G31" s="43">
        <v>97.57</v>
      </c>
      <c r="H31" s="71"/>
      <c r="I31" s="49"/>
      <c r="J31" s="49"/>
      <c r="K31" s="49"/>
      <c r="L31" s="21"/>
      <c r="M31" s="21"/>
    </row>
    <row r="32" spans="1:13" x14ac:dyDescent="0.25">
      <c r="A32" s="6" t="s">
        <v>54</v>
      </c>
      <c r="B32" s="9" t="s">
        <v>55</v>
      </c>
      <c r="C32" s="30">
        <v>0</v>
      </c>
      <c r="D32" s="44">
        <v>22815000</v>
      </c>
      <c r="E32" s="30">
        <v>19822855.68</v>
      </c>
      <c r="F32" s="44" t="e">
        <f t="shared" ref="F32" si="10">E32/C32*100</f>
        <v>#DIV/0!</v>
      </c>
      <c r="G32" s="43">
        <v>96.19</v>
      </c>
      <c r="H32" s="70"/>
      <c r="I32" s="49"/>
      <c r="J32" s="49"/>
      <c r="K32" s="49"/>
      <c r="L32" s="21"/>
      <c r="M32" s="21"/>
    </row>
    <row r="33" spans="1:13" ht="48.75" x14ac:dyDescent="0.25">
      <c r="A33" s="6"/>
      <c r="B33" s="9" t="s">
        <v>71</v>
      </c>
      <c r="C33" s="30">
        <v>0</v>
      </c>
      <c r="D33" s="44">
        <v>0</v>
      </c>
      <c r="E33" s="30">
        <v>300000</v>
      </c>
      <c r="F33" s="44"/>
      <c r="G33" s="43"/>
      <c r="H33" s="45"/>
      <c r="I33" s="31"/>
      <c r="J33" s="31"/>
      <c r="K33" s="31"/>
      <c r="L33" s="21"/>
      <c r="M33" s="21"/>
    </row>
    <row r="34" spans="1:13" ht="48.75" x14ac:dyDescent="0.25">
      <c r="A34" s="6" t="s">
        <v>56</v>
      </c>
      <c r="B34" s="9" t="s">
        <v>57</v>
      </c>
      <c r="C34" s="30">
        <v>0</v>
      </c>
      <c r="D34" s="44">
        <v>0</v>
      </c>
      <c r="E34" s="30">
        <v>-317876</v>
      </c>
      <c r="F34" s="44"/>
      <c r="G34" s="43"/>
      <c r="H34" s="24" t="s">
        <v>59</v>
      </c>
      <c r="I34" s="49"/>
      <c r="J34" s="49"/>
      <c r="K34" s="49"/>
      <c r="L34" s="21"/>
      <c r="M34" s="21"/>
    </row>
  </sheetData>
  <mergeCells count="23">
    <mergeCell ref="F25:F26"/>
    <mergeCell ref="A2:J2"/>
    <mergeCell ref="I15:M17"/>
    <mergeCell ref="H15:H17"/>
    <mergeCell ref="I10:M14"/>
    <mergeCell ref="I7:M7"/>
    <mergeCell ref="A25:A26"/>
    <mergeCell ref="B25:B26"/>
    <mergeCell ref="C25:C26"/>
    <mergeCell ref="D25:D26"/>
    <mergeCell ref="E25:E26"/>
    <mergeCell ref="H21:I21"/>
    <mergeCell ref="H22:I22"/>
    <mergeCell ref="H23:I23"/>
    <mergeCell ref="H24:I24"/>
    <mergeCell ref="G25:G26"/>
    <mergeCell ref="H19:I19"/>
    <mergeCell ref="H20:I20"/>
    <mergeCell ref="I34:K34"/>
    <mergeCell ref="I29:K32"/>
    <mergeCell ref="H29:H32"/>
    <mergeCell ref="I27:K28"/>
    <mergeCell ref="H27:H28"/>
  </mergeCells>
  <pageMargins left="0.31496062992125984" right="0.11811023622047245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2022-05-23T05:44:21Z</dcterms:modified>
</cp:coreProperties>
</file>