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4D2982D-A7D4-4BAC-9B69-0485ACA9298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D48" i="1"/>
  <c r="C48" i="1"/>
  <c r="F50" i="1"/>
  <c r="G50" i="1"/>
  <c r="I50" i="1"/>
  <c r="C42" i="1"/>
  <c r="G44" i="1"/>
  <c r="F44" i="1"/>
  <c r="I41" i="1"/>
  <c r="I40" i="1" s="1"/>
  <c r="G40" i="1"/>
  <c r="F41" i="1"/>
  <c r="F40" i="1" s="1"/>
  <c r="E40" i="1"/>
  <c r="D40" i="1"/>
  <c r="C40" i="1"/>
  <c r="G34" i="1"/>
  <c r="G8" i="1"/>
  <c r="F54" i="1"/>
  <c r="F52" i="1"/>
  <c r="F49" i="1"/>
  <c r="F47" i="1"/>
  <c r="F46" i="1"/>
  <c r="F45" i="1"/>
  <c r="F43" i="1"/>
  <c r="F39" i="1"/>
  <c r="F38" i="1"/>
  <c r="F36" i="1"/>
  <c r="F35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8" i="1"/>
  <c r="F16" i="1"/>
  <c r="F14" i="1"/>
  <c r="F13" i="1"/>
  <c r="F12" i="1"/>
  <c r="F11" i="1"/>
  <c r="F10" i="1"/>
  <c r="F9" i="1"/>
  <c r="F8" i="1"/>
  <c r="C6" i="1" l="1"/>
  <c r="I19" i="1" l="1"/>
  <c r="G19" i="1"/>
  <c r="E15" i="1"/>
  <c r="D15" i="1"/>
  <c r="C15" i="1"/>
  <c r="E17" i="1"/>
  <c r="D17" i="1"/>
  <c r="F17" i="1" s="1"/>
  <c r="C17" i="1"/>
  <c r="I16" i="1"/>
  <c r="F15" i="1" l="1"/>
  <c r="I15" i="1"/>
  <c r="G54" i="1"/>
  <c r="G53" i="1" s="1"/>
  <c r="I45" i="1"/>
  <c r="I8" i="1" l="1"/>
  <c r="E7" i="1"/>
  <c r="D7" i="1"/>
  <c r="I54" i="1"/>
  <c r="E53" i="1"/>
  <c r="D53" i="1"/>
  <c r="C53" i="1"/>
  <c r="E51" i="1"/>
  <c r="D51" i="1"/>
  <c r="F48" i="1"/>
  <c r="E42" i="1"/>
  <c r="D42" i="1"/>
  <c r="E37" i="1"/>
  <c r="D37" i="1"/>
  <c r="E25" i="1"/>
  <c r="D25" i="1"/>
  <c r="E30" i="1"/>
  <c r="D30" i="1"/>
  <c r="E20" i="1"/>
  <c r="D20" i="1"/>
  <c r="G17" i="1"/>
  <c r="C51" i="1"/>
  <c r="C37" i="1"/>
  <c r="C30" i="1"/>
  <c r="C25" i="1"/>
  <c r="C20" i="1"/>
  <c r="C7" i="1"/>
  <c r="G9" i="1"/>
  <c r="I9" i="1"/>
  <c r="G10" i="1"/>
  <c r="I10" i="1"/>
  <c r="G11" i="1"/>
  <c r="I11" i="1"/>
  <c r="G12" i="1"/>
  <c r="I12" i="1"/>
  <c r="G13" i="1"/>
  <c r="I13" i="1"/>
  <c r="G14" i="1"/>
  <c r="I14" i="1"/>
  <c r="G18" i="1"/>
  <c r="I18" i="1"/>
  <c r="G21" i="1"/>
  <c r="I21" i="1"/>
  <c r="G22" i="1"/>
  <c r="I22" i="1"/>
  <c r="G23" i="1"/>
  <c r="I23" i="1"/>
  <c r="G24" i="1"/>
  <c r="I24" i="1"/>
  <c r="G26" i="1"/>
  <c r="I26" i="1"/>
  <c r="G27" i="1"/>
  <c r="I27" i="1"/>
  <c r="G28" i="1"/>
  <c r="I28" i="1"/>
  <c r="G29" i="1"/>
  <c r="I29" i="1"/>
  <c r="G31" i="1"/>
  <c r="I31" i="1"/>
  <c r="G32" i="1"/>
  <c r="I32" i="1"/>
  <c r="G33" i="1"/>
  <c r="I33" i="1"/>
  <c r="I34" i="1"/>
  <c r="G35" i="1"/>
  <c r="I35" i="1"/>
  <c r="G36" i="1"/>
  <c r="I36" i="1"/>
  <c r="G38" i="1"/>
  <c r="I38" i="1"/>
  <c r="G39" i="1"/>
  <c r="I39" i="1"/>
  <c r="G43" i="1"/>
  <c r="I43" i="1"/>
  <c r="G46" i="1"/>
  <c r="I46" i="1"/>
  <c r="G47" i="1"/>
  <c r="I47" i="1"/>
  <c r="G49" i="1"/>
  <c r="I49" i="1"/>
  <c r="G52" i="1"/>
  <c r="I52" i="1"/>
  <c r="F20" i="1" l="1"/>
  <c r="D6" i="1"/>
  <c r="E6" i="1"/>
  <c r="F53" i="1"/>
  <c r="F37" i="1"/>
  <c r="F51" i="1"/>
  <c r="F42" i="1"/>
  <c r="F30" i="1"/>
  <c r="F25" i="1"/>
  <c r="F7" i="1"/>
  <c r="G48" i="1"/>
  <c r="G20" i="1"/>
  <c r="I17" i="1"/>
  <c r="I51" i="1"/>
  <c r="I37" i="1"/>
  <c r="I20" i="1"/>
  <c r="I48" i="1"/>
  <c r="I25" i="1"/>
  <c r="I53" i="1"/>
  <c r="I42" i="1"/>
  <c r="I30" i="1"/>
  <c r="G51" i="1"/>
  <c r="I7" i="1"/>
  <c r="G37" i="1"/>
  <c r="G7" i="1"/>
  <c r="G42" i="1"/>
  <c r="G25" i="1"/>
  <c r="G30" i="1"/>
  <c r="F6" i="1" l="1"/>
  <c r="I6" i="1"/>
  <c r="G6" i="1"/>
</calcChain>
</file>

<file path=xl/sharedStrings.xml><?xml version="1.0" encoding="utf-8"?>
<sst xmlns="http://schemas.openxmlformats.org/spreadsheetml/2006/main" count="157" uniqueCount="151">
  <si>
    <t>Наименование показателей</t>
  </si>
  <si>
    <t>Расходы – всего:</t>
  </si>
  <si>
    <t>Код</t>
  </si>
  <si>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</si>
  <si>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</si>
  <si>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</si>
  <si>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</si>
  <si>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</si>
  <si>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</si>
  <si>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</si>
  <si>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</si>
  <si>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</si>
  <si>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</si>
  <si>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</si>
  <si>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</si>
  <si>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</si>
  <si>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</si>
  <si>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</si>
  <si>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</si>
  <si>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</si>
  <si>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</si>
  <si>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</si>
  <si>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</si>
  <si>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</si>
  <si>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</si>
  <si>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</si>
  <si>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</si>
  <si>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</si>
  <si>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</si>
  <si>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</si>
  <si>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</si>
  <si>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</si>
  <si>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</si>
  <si>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</si>
  <si>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</si>
  <si>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</si>
  <si>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</si>
  <si>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</si>
  <si>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</si>
  <si>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</si>
  <si>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</si>
  <si>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</si>
  <si>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</si>
  <si>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</si>
  <si>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</si>
  <si>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</si>
  <si>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</si>
  <si>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</si>
  <si>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</si>
  <si>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</si>
  <si>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</si>
  <si>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</si>
  <si>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</si>
  <si>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</si>
  <si>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</si>
  <si>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</si>
  <si>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</si>
  <si>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</si>
  <si>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</si>
  <si>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</si>
  <si>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</si>
  <si>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</si>
  <si>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</si>
  <si>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</si>
  <si>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</si>
  <si>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</si>
  <si>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</si>
  <si>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</si>
  <si>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</si>
  <si>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</si>
  <si>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</si>
  <si>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</si>
  <si>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</si>
  <si>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</si>
  <si>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</si>
  <si>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</si>
  <si>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</si>
  <si>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</si>
  <si>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</si>
  <si>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</si>
  <si>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</si>
  <si>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</si>
  <si>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</si>
  <si>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</si>
  <si>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</si>
  <si>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</si>
  <si>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</si>
  <si>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</si>
  <si>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</si>
  <si>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</si>
  <si>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</si>
  <si>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Информация по исполнению бюджета городского округа Большой Камень по разделам и подразделам классификации расходов за 2024 год</t>
  </si>
  <si>
    <t>Остаток росписи/плана</t>
  </si>
  <si>
    <t>6=4-5</t>
  </si>
  <si>
    <t>7=5/3*100</t>
  </si>
  <si>
    <t>0900</t>
  </si>
  <si>
    <t>0907</t>
  </si>
  <si>
    <t>ЗДРАВООХРАНЕНИЕ</t>
  </si>
  <si>
    <t>1002</t>
  </si>
  <si>
    <t>Социальное обслуживание населения</t>
  </si>
  <si>
    <t>1103</t>
  </si>
  <si>
    <t>Спорт высших достижений</t>
  </si>
  <si>
    <t>% исполнения  первоначального плана</t>
  </si>
  <si>
    <t>% исполнения уточненного плана</t>
  </si>
  <si>
    <t>пояснения различий между первоначально утвержденными показателями и их фактическими значениями</t>
  </si>
  <si>
    <t>пояснения различий между уточненными плановыми показателями расходов и их фактическими значениями</t>
  </si>
  <si>
    <t>9=5/4*100</t>
  </si>
  <si>
    <t xml:space="preserve">Нахождение главы городского округа с 19.04.2023 г.в отпуске без сохранения заработной платы (участие в СВО). Выплачена компенсация в 2024 году за неиспользованный отпуск в связи с досрочным прекращением полномочий главы городского округа 06.09.2024 г. (решение Думы городского округа от 11.09.2024 № 199) </t>
  </si>
  <si>
    <t>Индексация денежного содержания муниципальных служащих</t>
  </si>
  <si>
    <t>Включение в основной список кандидатов в присяжные заседатели в большем количестве, чем планировалось.</t>
  </si>
  <si>
    <t>Исполнение расходов, выделенных из средств резервного фонда, осуществлено на основании постановлений администрации городского округа и отражено по разделам и подразделам классификации бюджетных расходов в соответствии с их отраслевой направленностью</t>
  </si>
  <si>
    <t>более 5%</t>
  </si>
  <si>
    <t>Выделение средств из резервного фонда на нужды СВО</t>
  </si>
  <si>
    <t>Доведение ФОТ в соответствие с утвержденным штатным расписанием МКУ "УГО ЧС"</t>
  </si>
  <si>
    <t>Выделены дополнительне средства субвенций на мероприятия по отлову животных без владельцев. Остаток неизрасходованных средств сложился по результатам торгов и уточнения начальной максимальной цены контракта</t>
  </si>
  <si>
    <t>Выделение средств из резервного фонда на проведение антитеррористических мероприятий в отношении военного комиссариата</t>
  </si>
  <si>
    <t>Доведение ФОТ в соответствие с утвержденным штатным расписанием МКУ "СЕЗ"</t>
  </si>
  <si>
    <t>Потребность в увеличении бюджетных ассигнований и, соответственно, расходов на  на доведение заработной платы до уровня "дорожной карты"</t>
  </si>
  <si>
    <t>Увеличение потребности и, соответственно, расходов на профессиональную подготовку муниципальных служащих и работников бюджетных учреждений</t>
  </si>
  <si>
    <t xml:space="preserve">Увеличение потребности и, соответственно, расходов на поддержку социально-ориентированных некоммерческих организаций по итогам конкурсных процедур                                                                                                                       </t>
  </si>
  <si>
    <t>Потребность в увеличении бюджетных ассигнований и, соответственно, расходов в целях восстановления его платежеспособности; доведение ФОТ в соответствие с утвержденным штатным расписанием МКУ "РЦО"</t>
  </si>
  <si>
    <t>Потребность в увеличении бюджетных ассигнований и, соответственно, расходов в целях восстановления его платежеспособности; доведение ФОТ в соответствие с утвержденным штатным расписанием МКУ "ФМЦК"</t>
  </si>
  <si>
    <t>Санитарно-эпидемиологическое благополучие</t>
  </si>
  <si>
    <t xml:space="preserve">Первоначально утвержденное решение Думы о бюджете (от 19.12.2023 № 135) </t>
  </si>
  <si>
    <t>Фактические значения  (кассовый расход)</t>
  </si>
  <si>
    <t>Выделение средств из резервного фонда на предупреждение особо опасных болезней животных, перносчиками которых являютя крысы</t>
  </si>
  <si>
    <t xml:space="preserve">Неисполнение бюджетных ассигнований обусловлено неисполнением подрядчиком всех требований муниципального контракта                                                                                                                                                                   </t>
  </si>
  <si>
    <t>Откорректирована сумма процентов на обслуживание муниципального долга</t>
  </si>
  <si>
    <t xml:space="preserve">Потребность в увеличении бюджетных ассигнований на доплаты к муниципальным пенсиям </t>
  </si>
  <si>
    <t>Неисполнение бюджетных ассигнований связано с уменьшением доплаты к муниципальной пенсии в связи с увеличением страховой части</t>
  </si>
  <si>
    <r>
      <rPr>
        <sz val="10"/>
        <rFont val="Arial"/>
        <family val="2"/>
        <charset val="204"/>
      </rPr>
      <t xml:space="preserve">Уменьшение бюджетных ассигнований   по предоставлению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</t>
    </r>
  </si>
  <si>
    <t xml:space="preserve">Потребность в увеличении бюджетных ассигнований за счет средств резервного фонда и, соответственно, расходов на социальное обеспечение населения (материальная помошь семьям военнослужащих)                                              </t>
  </si>
  <si>
    <t xml:space="preserve">Потребность в увеличении бюджетных ассигнований и, соответственно, расходов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                                             </t>
  </si>
  <si>
    <t xml:space="preserve">Потребность в увеличении бюджетных ассигнований и, соответственно, расходов на 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                                            </t>
  </si>
  <si>
    <t>Потребность в увеличении бюджетных ассигнований и, соответственно, расходов, на предоставление субсидии МАУ «Редакция СМИ» на финансовое обеспечение муниципального задания на оказание муниципальных услуг (работ)</t>
  </si>
  <si>
    <t>Неисполнение бюджетных ассигнований сложились по результатам торгов и уточнения начальной максимальной цены контракта</t>
  </si>
  <si>
    <t xml:space="preserve">Неисполнение по объекту "Строительство "Детского сада на 120 мест в микрорайоне "Садовый" сложилось по причине расторжения муниципального контракта </t>
  </si>
  <si>
    <t xml:space="preserve">Причина неисполнения бюджетных ассигнований:                                         - по объекту "Строительство завода по производству горячекатаного проката в г. Большой Камень (реконструкция водоочистных сооружений): аукцион на право заключения муниципального контракта не состоялся в связи с поздними сроками предоставления субсидии;                                               - приобретение объектов жилищно-коммунального хозяйства: подготовлен муниципальный контракт как с единственным поставщиком и был направлен в РК «Новый мир», который по состояние на 31.12.2024 не был подписан. </t>
  </si>
  <si>
    <t xml:space="preserve">Неисполнение бюджетных ассигнований по объекту "Реконструкция стадиона "Южный" в микрорайоне Южная Лифляндия сложилось в результате расторжения муниципального контракта  </t>
  </si>
  <si>
    <t>Уменьшение суммы заявки на оказание помощи в обеспечении в/ч 30926</t>
  </si>
  <si>
    <t xml:space="preserve">Потребность в увеличении бюджетных ассигнований и, соответственно, расходов на финансовое обеспечение на выполнение муниципального задания на оказание муниципальных услуг (выполнение работ)        </t>
  </si>
  <si>
    <t>Утвержденная сводная бюджетная роспись / уточненный план (по состоянию на 31.12.2024</t>
  </si>
  <si>
    <r>
      <rPr>
        <sz val="10"/>
        <rFont val="Arial"/>
        <family val="2"/>
        <charset val="204"/>
      </rPr>
      <t xml:space="preserve">Уменьшение бюджетных ассигнований и, соответственно, расходов на мероприятия по разработке, согласованию, утверждению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                                         </t>
    </r>
    <r>
      <rPr>
        <sz val="10"/>
        <color rgb="FFC00000"/>
        <rFont val="Arial"/>
        <family val="2"/>
        <charset val="204"/>
      </rPr>
      <t xml:space="preserve">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</si>
  <si>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>Неисполнение по ремонту автомобильных дорог общего пользования местного значения сложилось в результате расторжения муниципального контракта по соглашению сторон.</t>
  </si>
  <si>
    <t xml:space="preserve">Потребность в увеличении бюджетных ассигнований и, соответственно, расходов на мероприятия:                                                                     - финансовое обеспечение на выполнение муниципального задания на оказание муниципальных услуг (выполнение работ);                                           - оплата договоров на выполнение работ, оказание услуг, связанных с капитальным ремонтом нефинансовых активов;                                                               - строительство центра культурного развития в г. Большой Камень;                                                        - развитие и укрепление материально-технической базы муниципальных домов культур                                                                         </t>
  </si>
  <si>
    <r>
      <rPr>
        <sz val="10"/>
        <rFont val="Arial"/>
        <family val="2"/>
        <charset val="204"/>
      </rPr>
      <t xml:space="preserve">Потребность в увеличении бюджетных ассигнований и, соответственно, расходов на мероприятия:                                                               - финансовое обеспечение на выполнение муниципального задания на оказание муниципальных услуг (выполнение работ);                                                              - реконструкция стадиона "Южный" в микрорайоне Южная Лифляндия г. Большой Камень;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</t>
    </r>
    <r>
      <rPr>
        <sz val="10"/>
        <rFont val="Arial"/>
        <family val="2"/>
        <charset val="204"/>
      </rPr>
      <t xml:space="preserve"> - организация и проведение официальных физкультурных и спортивных мероприятий;</t>
    </r>
    <r>
      <rPr>
        <sz val="10"/>
        <color rgb="FFFF0000"/>
        <rFont val="Arial"/>
        <family val="2"/>
        <charset val="204"/>
      </rPr>
      <t xml:space="preserve">                                                    </t>
    </r>
    <r>
      <rPr>
        <sz val="10"/>
        <rFont val="Arial"/>
        <family val="2"/>
        <charset val="204"/>
      </rPr>
      <t xml:space="preserve">   - реконструкция стадиона "Южный" в микрорайоне Южная Лифляндия г. Большой Камень;                                                                                 - приобретение и поставка спортивного инвентаря, спортивного оборудования и иного имущества для развития массового спорта            </t>
    </r>
    <r>
      <rPr>
        <sz val="10"/>
        <color rgb="FFFF0000"/>
        <rFont val="Arial"/>
        <family val="2"/>
        <charset val="204"/>
      </rPr>
      <t xml:space="preserve">                                                 </t>
    </r>
  </si>
  <si>
    <r>
      <rPr>
        <sz val="10"/>
        <rFont val="Arial"/>
        <family val="2"/>
        <charset val="204"/>
      </rPr>
      <t xml:space="preserve">Потребность в увеличении бюджетных ассигнований и, соответственно, расходов на мероприятия: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</t>
    </r>
    <r>
      <rPr>
        <sz val="10"/>
        <rFont val="Arial"/>
        <family val="2"/>
        <charset val="204"/>
      </rPr>
      <t xml:space="preserve">-  по организации транспортного обслуживания населения в границах городского округа;                                           - по приобретению подвижного состава пассажирского транспорта общего пользования.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</t>
    </r>
  </si>
  <si>
    <t xml:space="preserve">Потребность в увеличении бюджетных ассигнований и, соответственно, расходов на мероприятия:                                                                                          - благоустройство мест массового отдыха, дворовых и общественных территорий;                                                  - проекты инициативного бюджетирования по направлениям "Твой проект", "Молодежный бюджет";                                                                                          - ремонт объектов благоустройства;                                       - создание и содержание мест (площадок) накопления твердых коммунальных отходов;                                                                  -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среды";                                           - поддержка проектов, инициируемых жителями городского округа, по решению вопросов местного значения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</si>
  <si>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Потребность в увеличении бюджетных ассигнований и, соответственно, расходов на мероприятия:                                                                         - разработка и актуализация схем теплоснабжения;                                                        - капитальный ремонт и текущее содержание муниципального жилищного фонда;                                                                         - 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канализации));                                                                       - ремонт и капитальныйу ремонт объектов коммунальной инфраструктуры;                                       - обеспечение населения городского округа твердым топливом;                                                                     - обеспечение земельных участков, предоставленных на бесплатной основе гражданам, имеющим 3-х и более детей инженерной инфраструктурой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</si>
  <si>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Потребность в увеличении бюджетных ассигнований и, соответственно, расходов на мероприятия:                                                                                  - ремонт и капитальный ремонт объектов коммунальной инфраструктуры;                                    - капитальный ремонт и текущее содержание муниципального жилищного фонда.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</si>
  <si>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Потребность в увеличении бюджетных ассигнований и, соответственно, расходов на:                                                                                                                                                                      - ремонт дворовых территорий многоквартирных домов и проездов к дворовым территориям многоквартирных домов;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содержание автомобильных дорог и инженерных сооружений на них;                                                                                                                                                 - строительство (реконтрукцию) автомобильных дорог в городском округе;                                                                                                                                  - капитальному ремонту и ремонту дворовых территорий многоквартирных домов, проездов к дворовым территориям многоквартирных домов;                                                                                                    - по предупреждению возникновения ЧС, связанной с отключением социально значимых объектов от сетей теплоснабжения.                                                           Уменьшение бюджетных ассигнований и, соответственно, расходов на:                                             - ремонт автомобильных дорог общего пользования местного значения;                                                                                                                                                                                                                  - реконструкцию автодорог от с. Петровка до территории ПМЗ и от ул. Маслакова вдоль ССК "Звезда" до территории ПМЗ;                                                                                                            - реконструкцию автомобильной дороги общего назначения "Пригородная". Мост № 2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</si>
</sst>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4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  <xf numFmtId="0" fontId="2" fillId="0" borderId="1">
      <alignment horizontal="center" vertical="center" wrapText="1"/>
    </xf>
  </cellStyleXfs>
  <cellXfs count="63">
    <xf numFmtId="0" fontId="0" fillId="0" borderId="0" xfId="0"/>
    <xf numFmtId="0" fontId="4" fillId="0" borderId="0" xfId="1" applyNumberFormat="1" applyFont="1" applyAlignment="1" applyProtection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 wrapText="1" readingOrder="1"/>
    </xf>
    <xf numFmtId="0" fontId="7" fillId="0" borderId="3" xfId="0" applyFont="1" applyBorder="1"/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2" fillId="2" borderId="2" xfId="5" applyFont="1" applyFill="1" applyBorder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12" fillId="2" borderId="5" xfId="5" applyFont="1" applyFill="1" applyBorder="1">
      <alignment horizontal="center" vertical="center" wrapText="1"/>
    </xf>
    <xf numFmtId="4" fontId="9" fillId="2" borderId="11" xfId="3" applyNumberFormat="1" applyFont="1" applyFill="1" applyBorder="1" applyAlignment="1" applyProtection="1">
      <alignment horizontal="right" vertical="center" shrinkToFit="1"/>
    </xf>
    <xf numFmtId="4" fontId="9" fillId="2" borderId="1" xfId="3" applyNumberFormat="1" applyFont="1" applyFill="1" applyBorder="1" applyAlignment="1" applyProtection="1">
      <alignment horizontal="right" vertical="center" shrinkToFit="1"/>
    </xf>
    <xf numFmtId="4" fontId="9" fillId="0" borderId="12" xfId="0" applyNumberFormat="1" applyFont="1" applyBorder="1" applyAlignment="1">
      <alignment horizontal="right" vertical="center" wrapText="1" readingOrder="1"/>
    </xf>
    <xf numFmtId="4" fontId="8" fillId="2" borderId="11" xfId="3" applyNumberFormat="1" applyFont="1" applyFill="1" applyBorder="1" applyAlignment="1" applyProtection="1">
      <alignment horizontal="right" vertical="center" shrinkToFit="1"/>
    </xf>
    <xf numFmtId="4" fontId="8" fillId="2" borderId="1" xfId="3" applyNumberFormat="1" applyFont="1" applyFill="1" applyBorder="1" applyAlignment="1" applyProtection="1">
      <alignment horizontal="right" vertical="center" shrinkToFit="1"/>
    </xf>
    <xf numFmtId="4" fontId="8" fillId="0" borderId="12" xfId="0" applyNumberFormat="1" applyFont="1" applyBorder="1" applyAlignment="1">
      <alignment horizontal="right" vertical="center" wrapText="1" readingOrder="1"/>
    </xf>
    <xf numFmtId="4" fontId="8" fillId="0" borderId="1" xfId="0" applyNumberFormat="1" applyFont="1" applyBorder="1" applyAlignment="1">
      <alignment horizontal="right" vertical="center" wrapText="1" readingOrder="1"/>
    </xf>
    <xf numFmtId="4" fontId="9" fillId="2" borderId="13" xfId="3" applyNumberFormat="1" applyFont="1" applyFill="1" applyBorder="1" applyAlignment="1" applyProtection="1">
      <alignment horizontal="right" vertical="center" shrinkToFit="1"/>
    </xf>
    <xf numFmtId="4" fontId="9" fillId="2" borderId="14" xfId="3" applyNumberFormat="1" applyFont="1" applyFill="1" applyBorder="1" applyAlignment="1" applyProtection="1">
      <alignment horizontal="right" vertical="center" shrinkToFit="1"/>
    </xf>
    <xf numFmtId="0" fontId="12" fillId="2" borderId="16" xfId="5" applyFont="1" applyFill="1" applyBorder="1">
      <alignment horizontal="center" vertical="center" wrapText="1"/>
    </xf>
    <xf numFmtId="0" fontId="14" fillId="0" borderId="0" xfId="0" applyFont="1"/>
    <xf numFmtId="4" fontId="16" fillId="0" borderId="22" xfId="0" applyNumberFormat="1" applyFont="1" applyBorder="1" applyAlignment="1">
      <alignment horizontal="right" vertical="center" wrapText="1" readingOrder="1"/>
    </xf>
    <xf numFmtId="4" fontId="15" fillId="0" borderId="22" xfId="0" applyNumberFormat="1" applyFont="1" applyBorder="1" applyAlignment="1">
      <alignment horizontal="right" vertical="center" wrapText="1" readingOrder="1"/>
    </xf>
    <xf numFmtId="0" fontId="5" fillId="0" borderId="3" xfId="0" applyFont="1" applyBorder="1"/>
    <xf numFmtId="0" fontId="10" fillId="0" borderId="3" xfId="0" applyFont="1" applyBorder="1"/>
    <xf numFmtId="0" fontId="12" fillId="2" borderId="3" xfId="5" applyFont="1" applyFill="1" applyBorder="1">
      <alignment horizontal="center" vertical="center" wrapText="1"/>
    </xf>
    <xf numFmtId="0" fontId="9" fillId="0" borderId="1" xfId="0" applyFont="1" applyBorder="1" applyAlignment="1">
      <alignment horizontal="left" vertical="center" wrapText="1" readingOrder="1"/>
    </xf>
    <xf numFmtId="4" fontId="18" fillId="0" borderId="22" xfId="0" applyNumberFormat="1" applyFont="1" applyBorder="1" applyAlignment="1">
      <alignment horizontal="right" vertical="center" wrapText="1" readingOrder="1"/>
    </xf>
    <xf numFmtId="4" fontId="18" fillId="2" borderId="22" xfId="3" applyNumberFormat="1" applyFont="1" applyFill="1" applyBorder="1" applyAlignment="1" applyProtection="1">
      <alignment horizontal="right" vertical="center" shrinkToFit="1"/>
    </xf>
    <xf numFmtId="4" fontId="9" fillId="2" borderId="12" xfId="0" applyNumberFormat="1" applyFont="1" applyFill="1" applyBorder="1" applyAlignment="1">
      <alignment horizontal="right" vertical="center" wrapText="1" readingOrder="1"/>
    </xf>
    <xf numFmtId="0" fontId="13" fillId="2" borderId="10" xfId="0" applyFont="1" applyFill="1" applyBorder="1" applyAlignment="1">
      <alignment horizontal="center" vertical="center" wrapText="1" readingOrder="1"/>
    </xf>
    <xf numFmtId="4" fontId="8" fillId="2" borderId="11" xfId="0" applyNumberFormat="1" applyFont="1" applyFill="1" applyBorder="1" applyAlignment="1">
      <alignment horizontal="right" vertical="center" wrapText="1" readingOrder="1"/>
    </xf>
    <xf numFmtId="4" fontId="9" fillId="2" borderId="1" xfId="0" applyNumberFormat="1" applyFont="1" applyFill="1" applyBorder="1" applyAlignment="1">
      <alignment horizontal="right" vertical="center" wrapText="1" readingOrder="1"/>
    </xf>
    <xf numFmtId="4" fontId="8" fillId="2" borderId="12" xfId="0" applyNumberFormat="1" applyFont="1" applyFill="1" applyBorder="1" applyAlignment="1">
      <alignment horizontal="right" vertical="center" wrapText="1" readingOrder="1"/>
    </xf>
    <xf numFmtId="4" fontId="19" fillId="0" borderId="1" xfId="0" applyNumberFormat="1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4" fontId="9" fillId="2" borderId="14" xfId="0" applyNumberFormat="1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4" fontId="8" fillId="2" borderId="1" xfId="0" applyNumberFormat="1" applyFont="1" applyFill="1" applyBorder="1" applyAlignment="1">
      <alignment horizontal="right" vertical="center" wrapText="1" readingOrder="1"/>
    </xf>
    <xf numFmtId="4" fontId="9" fillId="2" borderId="15" xfId="0" applyNumberFormat="1" applyFont="1" applyFill="1" applyBorder="1" applyAlignment="1">
      <alignment horizontal="right" vertical="center" wrapText="1" readingOrder="1"/>
    </xf>
    <xf numFmtId="0" fontId="21" fillId="2" borderId="1" xfId="4" applyFont="1" applyFill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7" fillId="0" borderId="0" xfId="1" applyNumberFormat="1" applyFont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18" xfId="0" applyFont="1" applyFill="1" applyBorder="1" applyAlignment="1">
      <alignment horizontal="center" vertical="center" wrapText="1" readingOrder="1"/>
    </xf>
    <xf numFmtId="0" fontId="11" fillId="2" borderId="8" xfId="5" applyFont="1" applyFill="1" applyBorder="1">
      <alignment horizontal="center" vertical="center" wrapText="1"/>
    </xf>
    <xf numFmtId="0" fontId="11" fillId="2" borderId="14" xfId="5" applyFont="1" applyFill="1" applyBorder="1">
      <alignment horizontal="center" vertical="center" wrapText="1"/>
    </xf>
    <xf numFmtId="0" fontId="11" fillId="2" borderId="4" xfId="5" applyFont="1" applyFill="1" applyBorder="1">
      <alignment horizontal="center" vertical="center" wrapText="1"/>
    </xf>
    <xf numFmtId="0" fontId="11" fillId="2" borderId="21" xfId="5" applyFont="1" applyFill="1" applyBorder="1">
      <alignment horizontal="center" vertical="center" wrapText="1"/>
    </xf>
    <xf numFmtId="0" fontId="11" fillId="2" borderId="9" xfId="5" applyFont="1" applyFill="1" applyBorder="1">
      <alignment horizontal="center" vertical="center" wrapText="1"/>
    </xf>
    <xf numFmtId="0" fontId="11" fillId="2" borderId="20" xfId="5" applyFont="1" applyFill="1" applyBorder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20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readingOrder="1"/>
    </xf>
  </cellXfs>
  <cellStyles count="6">
    <cellStyle name="xl22" xfId="5" xr:uid="{E4B6686B-D75E-46A2-B74B-591601398E05}"/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40" workbookViewId="0">
      <selection activeCell="H24" sqref="H24"/>
    </sheetView>
  </sheetViews>
  <sheetFormatPr defaultRowHeight="14.25" x14ac:dyDescent="0.2"/>
  <cols>
    <col min="1" max="1" width="6" style="2" customWidth="1"/>
    <col min="2" max="2" width="32.5703125" style="2" customWidth="1"/>
    <col min="3" max="3" width="18" style="2" customWidth="1"/>
    <col min="4" max="4" width="19" style="2" customWidth="1"/>
    <col min="5" max="5" width="18.42578125" style="2" customWidth="1"/>
    <col min="6" max="6" width="17.7109375" style="2" customWidth="1"/>
    <col min="7" max="7" width="12.140625" style="2" customWidth="1"/>
    <col min="8" max="8" width="42.42578125" style="2" customWidth="1"/>
    <col min="9" max="9" width="12.5703125" style="2" customWidth="1"/>
    <col min="10" max="10" width="30.140625" style="2" customWidth="1"/>
    <col min="11" max="12" width="9.140625" style="2"/>
    <col min="13" max="13" width="8.140625" style="2" customWidth="1"/>
    <col min="14" max="16384" width="9.140625" style="2"/>
  </cols>
  <sheetData>
    <row r="1" spans="1:12" ht="18" customHeight="1" x14ac:dyDescent="0.2">
      <c r="A1" s="47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1"/>
      <c r="L1" s="1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2" ht="32.25" customHeight="1" x14ac:dyDescent="0.2">
      <c r="A3" s="48" t="s">
        <v>2</v>
      </c>
      <c r="B3" s="50" t="s">
        <v>0</v>
      </c>
      <c r="C3" s="52" t="s">
        <v>123</v>
      </c>
      <c r="D3" s="54" t="s">
        <v>141</v>
      </c>
      <c r="E3" s="54" t="s">
        <v>124</v>
      </c>
      <c r="F3" s="54" t="s">
        <v>92</v>
      </c>
      <c r="G3" s="58" t="s">
        <v>102</v>
      </c>
      <c r="H3" s="60" t="s">
        <v>104</v>
      </c>
      <c r="I3" s="56" t="s">
        <v>103</v>
      </c>
      <c r="J3" s="46" t="s">
        <v>105</v>
      </c>
      <c r="L3" s="3"/>
    </row>
    <row r="4" spans="1:12" ht="48" customHeight="1" x14ac:dyDescent="0.2">
      <c r="A4" s="49"/>
      <c r="B4" s="51"/>
      <c r="C4" s="53"/>
      <c r="D4" s="55"/>
      <c r="E4" s="55"/>
      <c r="F4" s="55"/>
      <c r="G4" s="59"/>
      <c r="H4" s="61"/>
      <c r="I4" s="57"/>
      <c r="J4" s="46"/>
    </row>
    <row r="5" spans="1:12" x14ac:dyDescent="0.2">
      <c r="A5" s="8">
        <v>1</v>
      </c>
      <c r="B5" s="22">
        <v>2</v>
      </c>
      <c r="C5" s="33">
        <v>3</v>
      </c>
      <c r="D5" s="8">
        <v>4</v>
      </c>
      <c r="E5" s="8">
        <v>5</v>
      </c>
      <c r="F5" s="8" t="s">
        <v>93</v>
      </c>
      <c r="G5" s="8" t="s">
        <v>94</v>
      </c>
      <c r="H5" s="22">
        <v>8</v>
      </c>
      <c r="I5" s="12" t="s">
        <v>106</v>
      </c>
      <c r="J5" s="28">
        <v>10</v>
      </c>
    </row>
    <row r="6" spans="1:12" ht="15" x14ac:dyDescent="0.2">
      <c r="A6" s="4"/>
      <c r="B6" s="10" t="s">
        <v>1</v>
      </c>
      <c r="C6" s="34">
        <f>C7+C15+C17+C20+C25+C30+C37+C40+C42+C48+C51+C53</f>
        <v>2322131362.5799999</v>
      </c>
      <c r="D6" s="34">
        <f t="shared" ref="D6:E6" si="0">D7+D15+D17+D20+D25+D30+D37+D40+D42+D48+D51+D53</f>
        <v>3368025821.5699997</v>
      </c>
      <c r="E6" s="34">
        <f t="shared" si="0"/>
        <v>2991776340.3100004</v>
      </c>
      <c r="F6" s="19">
        <f>D6-E6</f>
        <v>376249481.25999928</v>
      </c>
      <c r="G6" s="19">
        <f>E6/C6*100</f>
        <v>128.83751490208516</v>
      </c>
      <c r="H6" s="24"/>
      <c r="I6" s="18">
        <f>E6/D6*100</f>
        <v>88.828782759016647</v>
      </c>
      <c r="J6" s="26"/>
    </row>
    <row r="7" spans="1:12" ht="30" x14ac:dyDescent="0.2">
      <c r="A7" s="5" t="s">
        <v>3</v>
      </c>
      <c r="B7" s="10" t="s">
        <v>74</v>
      </c>
      <c r="C7" s="16">
        <f>SUM(C8:C14)</f>
        <v>204105477.57999998</v>
      </c>
      <c r="D7" s="17">
        <f>SUM(D8:D14)</f>
        <v>214044544.82999998</v>
      </c>
      <c r="E7" s="17">
        <f>SUM(E8:E14)</f>
        <v>207861968.61000001</v>
      </c>
      <c r="F7" s="17">
        <f>D7-E7</f>
        <v>6182576.219999969</v>
      </c>
      <c r="G7" s="19">
        <f>E7/C7*100</f>
        <v>101.84046556444213</v>
      </c>
      <c r="H7" s="24"/>
      <c r="I7" s="18">
        <f t="shared" ref="I7:I52" si="1">E7/D7*100</f>
        <v>97.111546932947846</v>
      </c>
      <c r="J7" s="26"/>
    </row>
    <row r="8" spans="1:12" ht="102" x14ac:dyDescent="0.2">
      <c r="A8" s="6" t="s">
        <v>7</v>
      </c>
      <c r="B8" s="11" t="s">
        <v>40</v>
      </c>
      <c r="C8" s="13">
        <v>3160684.42</v>
      </c>
      <c r="D8" s="14">
        <v>262816.64000000001</v>
      </c>
      <c r="E8" s="14">
        <v>262816.64000000001</v>
      </c>
      <c r="F8" s="14">
        <f>D8-E8</f>
        <v>0</v>
      </c>
      <c r="G8" s="9">
        <f>E8/C8*100</f>
        <v>8.3151813049402765</v>
      </c>
      <c r="H8" s="29" t="s">
        <v>107</v>
      </c>
      <c r="I8" s="32">
        <f>E8/D8*100</f>
        <v>100</v>
      </c>
      <c r="J8" s="27"/>
    </row>
    <row r="9" spans="1:12" ht="76.5" x14ac:dyDescent="0.2">
      <c r="A9" s="6" t="s">
        <v>8</v>
      </c>
      <c r="B9" s="11" t="s">
        <v>41</v>
      </c>
      <c r="C9" s="13">
        <v>11488707.82</v>
      </c>
      <c r="D9" s="14">
        <v>13894865.59</v>
      </c>
      <c r="E9" s="14">
        <v>13783238.640000001</v>
      </c>
      <c r="F9" s="14">
        <f t="shared" ref="F9:F54" si="2">D9-E9</f>
        <v>111626.94999999925</v>
      </c>
      <c r="G9" s="9">
        <f t="shared" ref="G9:G14" si="3">E9/C9*100</f>
        <v>119.97205304503949</v>
      </c>
      <c r="H9" s="29" t="s">
        <v>108</v>
      </c>
      <c r="I9" s="32">
        <f t="shared" si="1"/>
        <v>99.196631667453218</v>
      </c>
      <c r="J9" s="27"/>
    </row>
    <row r="10" spans="1:12" ht="76.5" x14ac:dyDescent="0.2">
      <c r="A10" s="6" t="s">
        <v>9</v>
      </c>
      <c r="B10" s="11" t="s">
        <v>42</v>
      </c>
      <c r="C10" s="13">
        <v>108872780.25</v>
      </c>
      <c r="D10" s="14">
        <v>131258573.75</v>
      </c>
      <c r="E10" s="14">
        <v>128962003.33</v>
      </c>
      <c r="F10" s="14">
        <f t="shared" si="2"/>
        <v>2296570.4200000018</v>
      </c>
      <c r="G10" s="9">
        <f t="shared" si="3"/>
        <v>118.45201622836301</v>
      </c>
      <c r="H10" s="29" t="s">
        <v>108</v>
      </c>
      <c r="I10" s="32">
        <f t="shared" si="1"/>
        <v>98.250346354993823</v>
      </c>
      <c r="J10" s="27"/>
    </row>
    <row r="11" spans="1:12" ht="38.25" x14ac:dyDescent="0.2">
      <c r="A11" s="6" t="s">
        <v>10</v>
      </c>
      <c r="B11" s="11" t="s">
        <v>43</v>
      </c>
      <c r="C11" s="13">
        <v>8667</v>
      </c>
      <c r="D11" s="14">
        <v>31671</v>
      </c>
      <c r="E11" s="14">
        <v>31671</v>
      </c>
      <c r="F11" s="14">
        <f t="shared" si="2"/>
        <v>0</v>
      </c>
      <c r="G11" s="9">
        <f t="shared" si="3"/>
        <v>365.42056074766356</v>
      </c>
      <c r="H11" s="29" t="s">
        <v>109</v>
      </c>
      <c r="I11" s="32">
        <f t="shared" si="1"/>
        <v>100</v>
      </c>
      <c r="J11" s="27"/>
    </row>
    <row r="12" spans="1:12" ht="63.75" x14ac:dyDescent="0.2">
      <c r="A12" s="6" t="s">
        <v>11</v>
      </c>
      <c r="B12" s="11" t="s">
        <v>44</v>
      </c>
      <c r="C12" s="13">
        <v>2607478.08</v>
      </c>
      <c r="D12" s="14">
        <v>3169447.62</v>
      </c>
      <c r="E12" s="14">
        <v>3168240.2</v>
      </c>
      <c r="F12" s="14">
        <f t="shared" si="2"/>
        <v>1207.4199999999255</v>
      </c>
      <c r="G12" s="9">
        <f t="shared" si="3"/>
        <v>121.50591885320854</v>
      </c>
      <c r="H12" s="29" t="s">
        <v>108</v>
      </c>
      <c r="I12" s="32">
        <f t="shared" si="1"/>
        <v>99.961904402761519</v>
      </c>
      <c r="J12" s="27"/>
    </row>
    <row r="13" spans="1:12" ht="114.75" x14ac:dyDescent="0.2">
      <c r="A13" s="6" t="s">
        <v>12</v>
      </c>
      <c r="B13" s="11" t="s">
        <v>46</v>
      </c>
      <c r="C13" s="13">
        <v>17321218.5</v>
      </c>
      <c r="D13" s="14">
        <v>1867607.98</v>
      </c>
      <c r="E13" s="14">
        <v>0</v>
      </c>
      <c r="F13" s="14">
        <f t="shared" si="2"/>
        <v>1867607.98</v>
      </c>
      <c r="G13" s="9">
        <f t="shared" si="3"/>
        <v>0</v>
      </c>
      <c r="H13" s="29" t="s">
        <v>110</v>
      </c>
      <c r="I13" s="32">
        <f t="shared" si="1"/>
        <v>0</v>
      </c>
      <c r="J13" s="29" t="s">
        <v>110</v>
      </c>
    </row>
    <row r="14" spans="1:12" ht="36" customHeight="1" x14ac:dyDescent="0.2">
      <c r="A14" s="6" t="s">
        <v>13</v>
      </c>
      <c r="B14" s="11" t="s">
        <v>45</v>
      </c>
      <c r="C14" s="13">
        <v>60645941.509999998</v>
      </c>
      <c r="D14" s="14">
        <v>63559562.25</v>
      </c>
      <c r="E14" s="14">
        <v>61653998.799999997</v>
      </c>
      <c r="F14" s="14">
        <f t="shared" si="2"/>
        <v>1905563.450000003</v>
      </c>
      <c r="G14" s="35">
        <f t="shared" si="3"/>
        <v>101.66220074237577</v>
      </c>
      <c r="H14" s="25"/>
      <c r="I14" s="32">
        <f t="shared" si="1"/>
        <v>97.001924836258596</v>
      </c>
      <c r="J14" s="27"/>
    </row>
    <row r="15" spans="1:12" ht="15" x14ac:dyDescent="0.2">
      <c r="A15" s="5" t="s">
        <v>83</v>
      </c>
      <c r="B15" s="10" t="s">
        <v>84</v>
      </c>
      <c r="C15" s="16">
        <f>C16</f>
        <v>0</v>
      </c>
      <c r="D15" s="17">
        <f t="shared" ref="D15:E15" si="4">D16</f>
        <v>8151790.1399999997</v>
      </c>
      <c r="E15" s="17">
        <f t="shared" si="4"/>
        <v>7119642.8499999996</v>
      </c>
      <c r="F15" s="17">
        <f t="shared" si="2"/>
        <v>1032147.29</v>
      </c>
      <c r="G15" s="37" t="s">
        <v>111</v>
      </c>
      <c r="H15" s="25"/>
      <c r="I15" s="36">
        <f t="shared" si="1"/>
        <v>87.338397183026601</v>
      </c>
      <c r="J15" s="27"/>
    </row>
    <row r="16" spans="1:12" s="7" customFormat="1" ht="37.5" customHeight="1" x14ac:dyDescent="0.2">
      <c r="A16" s="6" t="s">
        <v>87</v>
      </c>
      <c r="B16" s="11" t="s">
        <v>88</v>
      </c>
      <c r="C16" s="13">
        <v>0</v>
      </c>
      <c r="D16" s="14">
        <v>8151790.1399999997</v>
      </c>
      <c r="E16" s="14">
        <v>7119642.8499999996</v>
      </c>
      <c r="F16" s="14">
        <f t="shared" si="2"/>
        <v>1032147.29</v>
      </c>
      <c r="G16" s="9" t="s">
        <v>111</v>
      </c>
      <c r="H16" s="29" t="s">
        <v>112</v>
      </c>
      <c r="I16" s="32">
        <f t="shared" si="1"/>
        <v>87.338397183026601</v>
      </c>
      <c r="J16" s="29" t="s">
        <v>139</v>
      </c>
    </row>
    <row r="17" spans="1:10" ht="60" x14ac:dyDescent="0.2">
      <c r="A17" s="5" t="s">
        <v>4</v>
      </c>
      <c r="B17" s="10" t="s">
        <v>47</v>
      </c>
      <c r="C17" s="16">
        <f>C18+C19</f>
        <v>24132348.760000002</v>
      </c>
      <c r="D17" s="17">
        <f t="shared" ref="D17:E17" si="5">D18+D19</f>
        <v>32428682.52</v>
      </c>
      <c r="E17" s="17">
        <f t="shared" si="5"/>
        <v>32225395.109999999</v>
      </c>
      <c r="F17" s="17">
        <f t="shared" si="2"/>
        <v>203287.41000000015</v>
      </c>
      <c r="G17" s="19">
        <f>E17/C17*100</f>
        <v>133.53609062460771</v>
      </c>
      <c r="H17" s="30"/>
      <c r="I17" s="36">
        <f t="shared" si="1"/>
        <v>99.373124671732725</v>
      </c>
      <c r="J17" s="27"/>
    </row>
    <row r="18" spans="1:10" s="7" customFormat="1" ht="63.75" x14ac:dyDescent="0.2">
      <c r="A18" s="6" t="s">
        <v>77</v>
      </c>
      <c r="B18" s="11" t="s">
        <v>78</v>
      </c>
      <c r="C18" s="13">
        <v>23732348.760000002</v>
      </c>
      <c r="D18" s="14">
        <v>31889402.52</v>
      </c>
      <c r="E18" s="14">
        <v>31686115.109999999</v>
      </c>
      <c r="F18" s="14">
        <f t="shared" si="2"/>
        <v>203287.41000000015</v>
      </c>
      <c r="G18" s="9">
        <f t="shared" ref="G18:G54" si="6">E18/C18*100</f>
        <v>133.51445080482625</v>
      </c>
      <c r="H18" s="29" t="s">
        <v>113</v>
      </c>
      <c r="I18" s="32">
        <f t="shared" si="1"/>
        <v>99.362523616199766</v>
      </c>
      <c r="J18" s="27"/>
    </row>
    <row r="19" spans="1:10" s="7" customFormat="1" ht="51" x14ac:dyDescent="0.2">
      <c r="A19" s="6" t="s">
        <v>89</v>
      </c>
      <c r="B19" s="11" t="s">
        <v>90</v>
      </c>
      <c r="C19" s="13">
        <v>400000</v>
      </c>
      <c r="D19" s="14">
        <v>539280</v>
      </c>
      <c r="E19" s="14">
        <v>539280</v>
      </c>
      <c r="F19" s="14">
        <f t="shared" si="2"/>
        <v>0</v>
      </c>
      <c r="G19" s="35">
        <f t="shared" si="6"/>
        <v>134.82</v>
      </c>
      <c r="H19" s="29" t="s">
        <v>115</v>
      </c>
      <c r="I19" s="32">
        <f t="shared" si="1"/>
        <v>100</v>
      </c>
      <c r="J19" s="27"/>
    </row>
    <row r="20" spans="1:10" ht="15" x14ac:dyDescent="0.2">
      <c r="A20" s="5" t="s">
        <v>5</v>
      </c>
      <c r="B20" s="10" t="s">
        <v>48</v>
      </c>
      <c r="C20" s="16">
        <f>C21+C22+C23+C24</f>
        <v>238222213.78</v>
      </c>
      <c r="D20" s="17">
        <f t="shared" ref="D20:E20" si="7">D21+D22+D23+D24</f>
        <v>271506890.37</v>
      </c>
      <c r="E20" s="17">
        <f t="shared" si="7"/>
        <v>256736861.44000003</v>
      </c>
      <c r="F20" s="17">
        <f t="shared" si="2"/>
        <v>14770028.929999977</v>
      </c>
      <c r="G20" s="17">
        <f>E20/C20*100</f>
        <v>107.77200722225612</v>
      </c>
      <c r="H20" s="31"/>
      <c r="I20" s="18">
        <f t="shared" si="1"/>
        <v>94.559980076427564</v>
      </c>
      <c r="J20" s="27"/>
    </row>
    <row r="21" spans="1:10" s="7" customFormat="1" ht="76.5" x14ac:dyDescent="0.2">
      <c r="A21" s="6" t="s">
        <v>14</v>
      </c>
      <c r="B21" s="11" t="s">
        <v>49</v>
      </c>
      <c r="C21" s="13">
        <v>2138565.44</v>
      </c>
      <c r="D21" s="14">
        <v>3483330.98</v>
      </c>
      <c r="E21" s="14">
        <v>2706627.82</v>
      </c>
      <c r="F21" s="14">
        <f t="shared" si="2"/>
        <v>776703.16000000015</v>
      </c>
      <c r="G21" s="35">
        <f t="shared" si="6"/>
        <v>126.56277752248721</v>
      </c>
      <c r="H21" s="29" t="s">
        <v>114</v>
      </c>
      <c r="I21" s="15">
        <f t="shared" si="1"/>
        <v>77.702286562501726</v>
      </c>
      <c r="J21" s="29" t="s">
        <v>135</v>
      </c>
    </row>
    <row r="22" spans="1:10" s="7" customFormat="1" ht="114.75" x14ac:dyDescent="0.2">
      <c r="A22" s="6" t="s">
        <v>15</v>
      </c>
      <c r="B22" s="11" t="s">
        <v>50</v>
      </c>
      <c r="C22" s="13">
        <v>6205000.04</v>
      </c>
      <c r="D22" s="14">
        <v>17694784.710000001</v>
      </c>
      <c r="E22" s="14">
        <v>17359960.100000001</v>
      </c>
      <c r="F22" s="14">
        <f t="shared" si="2"/>
        <v>334824.6099999994</v>
      </c>
      <c r="G22" s="35">
        <f t="shared" si="6"/>
        <v>279.77373067027412</v>
      </c>
      <c r="H22" s="38" t="s">
        <v>146</v>
      </c>
      <c r="I22" s="32">
        <f t="shared" si="1"/>
        <v>98.107777995113011</v>
      </c>
      <c r="J22" s="27"/>
    </row>
    <row r="23" spans="1:10" s="7" customFormat="1" ht="331.5" x14ac:dyDescent="0.2">
      <c r="A23" s="6" t="s">
        <v>16</v>
      </c>
      <c r="B23" s="11" t="s">
        <v>51</v>
      </c>
      <c r="C23" s="13">
        <v>219993648.30000001</v>
      </c>
      <c r="D23" s="14">
        <v>246522441.84</v>
      </c>
      <c r="E23" s="14">
        <v>232863940.68000001</v>
      </c>
      <c r="F23" s="14">
        <f t="shared" si="2"/>
        <v>13658501.159999996</v>
      </c>
      <c r="G23" s="35">
        <f t="shared" si="6"/>
        <v>105.85030180619081</v>
      </c>
      <c r="H23" s="62" t="s">
        <v>150</v>
      </c>
      <c r="I23" s="32">
        <f t="shared" si="1"/>
        <v>94.459530313729104</v>
      </c>
      <c r="J23" s="45" t="s">
        <v>143</v>
      </c>
    </row>
    <row r="24" spans="1:10" s="7" customFormat="1" ht="102" x14ac:dyDescent="0.2">
      <c r="A24" s="6" t="s">
        <v>17</v>
      </c>
      <c r="B24" s="11" t="s">
        <v>76</v>
      </c>
      <c r="C24" s="13">
        <v>9885000</v>
      </c>
      <c r="D24" s="14">
        <v>3806332.84</v>
      </c>
      <c r="E24" s="14">
        <v>3806332.84</v>
      </c>
      <c r="F24" s="14">
        <f t="shared" si="2"/>
        <v>0</v>
      </c>
      <c r="G24" s="35">
        <f t="shared" si="6"/>
        <v>38.506149114820431</v>
      </c>
      <c r="H24" s="38" t="s">
        <v>142</v>
      </c>
      <c r="I24" s="32">
        <f t="shared" si="1"/>
        <v>100</v>
      </c>
      <c r="J24" s="27"/>
    </row>
    <row r="25" spans="1:10" ht="30" x14ac:dyDescent="0.2">
      <c r="A25" s="5" t="s">
        <v>6</v>
      </c>
      <c r="B25" s="10" t="s">
        <v>75</v>
      </c>
      <c r="C25" s="16">
        <f>SUM(C26:C29)</f>
        <v>153676424.27000001</v>
      </c>
      <c r="D25" s="17">
        <f t="shared" ref="D25:E25" si="8">SUM(D26:D29)</f>
        <v>491330182.53999996</v>
      </c>
      <c r="E25" s="17">
        <f t="shared" si="8"/>
        <v>416732339.10000002</v>
      </c>
      <c r="F25" s="17">
        <f t="shared" si="2"/>
        <v>74597843.439999938</v>
      </c>
      <c r="G25" s="41">
        <f t="shared" si="6"/>
        <v>271.17519234298879</v>
      </c>
      <c r="H25" s="30"/>
      <c r="I25" s="18">
        <f t="shared" si="1"/>
        <v>84.817166522448105</v>
      </c>
      <c r="J25" s="27"/>
    </row>
    <row r="26" spans="1:10" s="7" customFormat="1" ht="89.25" x14ac:dyDescent="0.2">
      <c r="A26" s="6" t="s">
        <v>18</v>
      </c>
      <c r="B26" s="11" t="s">
        <v>52</v>
      </c>
      <c r="C26" s="13">
        <v>4010037.85</v>
      </c>
      <c r="D26" s="14">
        <v>4592696.12</v>
      </c>
      <c r="E26" s="14">
        <v>4559703.58</v>
      </c>
      <c r="F26" s="14">
        <f t="shared" si="2"/>
        <v>32992.540000000037</v>
      </c>
      <c r="G26" s="35">
        <f t="shared" si="6"/>
        <v>113.70724543161108</v>
      </c>
      <c r="H26" s="29" t="s">
        <v>149</v>
      </c>
      <c r="I26" s="32">
        <f t="shared" si="1"/>
        <v>99.281630242063571</v>
      </c>
      <c r="J26" s="27"/>
    </row>
    <row r="27" spans="1:10" s="7" customFormat="1" ht="255" x14ac:dyDescent="0.2">
      <c r="A27" s="6" t="s">
        <v>19</v>
      </c>
      <c r="B27" s="11" t="s">
        <v>53</v>
      </c>
      <c r="C27" s="13">
        <v>9218019.4600000009</v>
      </c>
      <c r="D27" s="14">
        <v>176262195.22999999</v>
      </c>
      <c r="E27" s="14">
        <v>102098387.44</v>
      </c>
      <c r="F27" s="14">
        <f t="shared" si="2"/>
        <v>74163807.789999992</v>
      </c>
      <c r="G27" s="35">
        <f t="shared" si="6"/>
        <v>1107.5957029927988</v>
      </c>
      <c r="H27" s="29" t="s">
        <v>148</v>
      </c>
      <c r="I27" s="32">
        <f t="shared" si="1"/>
        <v>57.924155152370851</v>
      </c>
      <c r="J27" s="29" t="s">
        <v>137</v>
      </c>
    </row>
    <row r="28" spans="1:10" s="7" customFormat="1" ht="267.75" x14ac:dyDescent="0.2">
      <c r="A28" s="6" t="s">
        <v>20</v>
      </c>
      <c r="B28" s="11" t="s">
        <v>54</v>
      </c>
      <c r="C28" s="13">
        <v>87166047.760000005</v>
      </c>
      <c r="D28" s="14">
        <v>239481813.78999999</v>
      </c>
      <c r="E28" s="14">
        <v>239116071.53</v>
      </c>
      <c r="F28" s="14">
        <f t="shared" si="2"/>
        <v>365742.25999999046</v>
      </c>
      <c r="G28" s="35">
        <f t="shared" si="6"/>
        <v>274.32248871530112</v>
      </c>
      <c r="H28" s="40" t="s">
        <v>147</v>
      </c>
      <c r="I28" s="32">
        <f t="shared" si="1"/>
        <v>99.847277647428911</v>
      </c>
      <c r="J28" s="27"/>
    </row>
    <row r="29" spans="1:10" s="7" customFormat="1" ht="38.25" x14ac:dyDescent="0.2">
      <c r="A29" s="6" t="s">
        <v>21</v>
      </c>
      <c r="B29" s="11" t="s">
        <v>55</v>
      </c>
      <c r="C29" s="13">
        <v>53282319.200000003</v>
      </c>
      <c r="D29" s="14">
        <v>70993477.400000006</v>
      </c>
      <c r="E29" s="14">
        <v>70958176.549999997</v>
      </c>
      <c r="F29" s="14">
        <f t="shared" si="2"/>
        <v>35300.850000008941</v>
      </c>
      <c r="G29" s="35">
        <f t="shared" si="6"/>
        <v>133.17396392535406</v>
      </c>
      <c r="H29" s="40" t="s">
        <v>116</v>
      </c>
      <c r="I29" s="32">
        <f t="shared" si="1"/>
        <v>99.950275924926018</v>
      </c>
      <c r="J29" s="27"/>
    </row>
    <row r="30" spans="1:10" ht="15" x14ac:dyDescent="0.2">
      <c r="A30" s="5" t="s">
        <v>22</v>
      </c>
      <c r="B30" s="10" t="s">
        <v>56</v>
      </c>
      <c r="C30" s="16">
        <f>SUM(C31:C36)</f>
        <v>1144643371.25</v>
      </c>
      <c r="D30" s="17">
        <f t="shared" ref="D30:E30" si="9">SUM(D31:D36)</f>
        <v>1242266550.0699999</v>
      </c>
      <c r="E30" s="17">
        <f t="shared" si="9"/>
        <v>1185471955.3999999</v>
      </c>
      <c r="F30" s="17">
        <f t="shared" si="2"/>
        <v>56794594.670000076</v>
      </c>
      <c r="G30" s="19">
        <f t="shared" si="6"/>
        <v>103.56692618639929</v>
      </c>
      <c r="H30" s="30"/>
      <c r="I30" s="36">
        <f t="shared" si="1"/>
        <v>95.428147472311821</v>
      </c>
      <c r="J30" s="27"/>
    </row>
    <row r="31" spans="1:10" s="7" customFormat="1" ht="63.75" x14ac:dyDescent="0.2">
      <c r="A31" s="6" t="s">
        <v>23</v>
      </c>
      <c r="B31" s="11" t="s">
        <v>57</v>
      </c>
      <c r="C31" s="13">
        <v>612324062.61000001</v>
      </c>
      <c r="D31" s="14">
        <v>677680027.63</v>
      </c>
      <c r="E31" s="14">
        <v>620885484.08000004</v>
      </c>
      <c r="F31" s="14">
        <f t="shared" si="2"/>
        <v>56794543.549999952</v>
      </c>
      <c r="G31" s="35">
        <f t="shared" si="6"/>
        <v>101.39818471831849</v>
      </c>
      <c r="H31" s="25"/>
      <c r="I31" s="32">
        <f t="shared" si="1"/>
        <v>91.619268499232106</v>
      </c>
      <c r="J31" s="40" t="s">
        <v>136</v>
      </c>
    </row>
    <row r="32" spans="1:10" s="7" customFormat="1" ht="12.75" x14ac:dyDescent="0.2">
      <c r="A32" s="6" t="s">
        <v>24</v>
      </c>
      <c r="B32" s="11" t="s">
        <v>58</v>
      </c>
      <c r="C32" s="13">
        <v>441439709.86000001</v>
      </c>
      <c r="D32" s="14">
        <v>451537776.44</v>
      </c>
      <c r="E32" s="14">
        <v>451537725.44</v>
      </c>
      <c r="F32" s="14">
        <f t="shared" si="2"/>
        <v>51</v>
      </c>
      <c r="G32" s="35">
        <f t="shared" si="6"/>
        <v>102.28751862472964</v>
      </c>
      <c r="H32" s="25"/>
      <c r="I32" s="32">
        <f t="shared" si="1"/>
        <v>99.999988705263959</v>
      </c>
      <c r="J32" s="27"/>
    </row>
    <row r="33" spans="1:10" s="7" customFormat="1" ht="51" x14ac:dyDescent="0.2">
      <c r="A33" s="6" t="s">
        <v>25</v>
      </c>
      <c r="B33" s="11" t="s">
        <v>59</v>
      </c>
      <c r="C33" s="13">
        <v>49961279.909999996</v>
      </c>
      <c r="D33" s="14">
        <v>62999235.549999997</v>
      </c>
      <c r="E33" s="14">
        <v>62999235.549999997</v>
      </c>
      <c r="F33" s="14">
        <f t="shared" si="2"/>
        <v>0</v>
      </c>
      <c r="G33" s="35">
        <f t="shared" si="6"/>
        <v>126.0961201624268</v>
      </c>
      <c r="H33" s="40" t="s">
        <v>117</v>
      </c>
      <c r="I33" s="32">
        <f t="shared" si="1"/>
        <v>100</v>
      </c>
      <c r="J33" s="27"/>
    </row>
    <row r="34" spans="1:10" s="7" customFormat="1" ht="51" x14ac:dyDescent="0.2">
      <c r="A34" s="6" t="s">
        <v>26</v>
      </c>
      <c r="B34" s="11" t="s">
        <v>60</v>
      </c>
      <c r="C34" s="13">
        <v>50000</v>
      </c>
      <c r="D34" s="14">
        <v>184980</v>
      </c>
      <c r="E34" s="14">
        <v>184980</v>
      </c>
      <c r="F34" s="14">
        <f t="shared" si="2"/>
        <v>0</v>
      </c>
      <c r="G34" s="35">
        <f t="shared" si="6"/>
        <v>369.96000000000004</v>
      </c>
      <c r="H34" s="40" t="s">
        <v>118</v>
      </c>
      <c r="I34" s="32">
        <f t="shared" si="1"/>
        <v>100</v>
      </c>
      <c r="J34" s="27"/>
    </row>
    <row r="35" spans="1:10" s="7" customFormat="1" ht="51" x14ac:dyDescent="0.2">
      <c r="A35" s="6" t="s">
        <v>27</v>
      </c>
      <c r="B35" s="11" t="s">
        <v>61</v>
      </c>
      <c r="C35" s="13">
        <v>1135000</v>
      </c>
      <c r="D35" s="14">
        <v>1399177.53</v>
      </c>
      <c r="E35" s="14">
        <v>1399177.53</v>
      </c>
      <c r="F35" s="14">
        <f t="shared" si="2"/>
        <v>0</v>
      </c>
      <c r="G35" s="35">
        <f t="shared" si="6"/>
        <v>123.27555330396476</v>
      </c>
      <c r="H35" s="40" t="s">
        <v>119</v>
      </c>
      <c r="I35" s="32">
        <f t="shared" si="1"/>
        <v>100</v>
      </c>
      <c r="J35" s="27"/>
    </row>
    <row r="36" spans="1:10" s="7" customFormat="1" ht="76.5" x14ac:dyDescent="0.2">
      <c r="A36" s="6" t="s">
        <v>28</v>
      </c>
      <c r="B36" s="11" t="s">
        <v>62</v>
      </c>
      <c r="C36" s="13">
        <v>39733318.869999997</v>
      </c>
      <c r="D36" s="14">
        <v>48465352.920000002</v>
      </c>
      <c r="E36" s="14">
        <v>48465352.799999997</v>
      </c>
      <c r="F36" s="14">
        <f t="shared" si="2"/>
        <v>0.12000000476837158</v>
      </c>
      <c r="G36" s="35">
        <f t="shared" si="6"/>
        <v>121.97660346111429</v>
      </c>
      <c r="H36" s="40" t="s">
        <v>120</v>
      </c>
      <c r="I36" s="32">
        <f t="shared" si="1"/>
        <v>99.999999752400427</v>
      </c>
      <c r="J36" s="27"/>
    </row>
    <row r="37" spans="1:10" ht="15" x14ac:dyDescent="0.2">
      <c r="A37" s="5" t="s">
        <v>29</v>
      </c>
      <c r="B37" s="10" t="s">
        <v>63</v>
      </c>
      <c r="C37" s="16">
        <f>SUM(C38:C39)</f>
        <v>421242181.34000003</v>
      </c>
      <c r="D37" s="17">
        <f t="shared" ref="D37:E37" si="10">SUM(D38:D39)</f>
        <v>594550470.78999996</v>
      </c>
      <c r="E37" s="17">
        <f t="shared" si="10"/>
        <v>567482293.61000001</v>
      </c>
      <c r="F37" s="14">
        <f t="shared" si="2"/>
        <v>27068177.179999948</v>
      </c>
      <c r="G37" s="41">
        <f t="shared" si="6"/>
        <v>134.71639801237384</v>
      </c>
      <c r="H37" s="30"/>
      <c r="I37" s="36">
        <f t="shared" si="1"/>
        <v>95.447286898279046</v>
      </c>
      <c r="J37" s="27"/>
    </row>
    <row r="38" spans="1:10" s="7" customFormat="1" ht="178.5" x14ac:dyDescent="0.2">
      <c r="A38" s="6" t="s">
        <v>30</v>
      </c>
      <c r="B38" s="11" t="s">
        <v>64</v>
      </c>
      <c r="C38" s="13">
        <v>401716919.67000002</v>
      </c>
      <c r="D38" s="14">
        <v>564659071.75</v>
      </c>
      <c r="E38" s="14">
        <v>537652545.97000003</v>
      </c>
      <c r="F38" s="14">
        <f t="shared" si="2"/>
        <v>27006525.779999971</v>
      </c>
      <c r="G38" s="35">
        <f t="shared" si="6"/>
        <v>133.83866091865576</v>
      </c>
      <c r="H38" s="40" t="s">
        <v>144</v>
      </c>
      <c r="I38" s="32">
        <f t="shared" si="1"/>
        <v>95.217197928601252</v>
      </c>
      <c r="J38" s="27"/>
    </row>
    <row r="39" spans="1:10" s="7" customFormat="1" ht="80.25" customHeight="1" x14ac:dyDescent="0.2">
      <c r="A39" s="6" t="s">
        <v>31</v>
      </c>
      <c r="B39" s="11" t="s">
        <v>65</v>
      </c>
      <c r="C39" s="13">
        <v>19525261.670000002</v>
      </c>
      <c r="D39" s="14">
        <v>29891399.039999999</v>
      </c>
      <c r="E39" s="14">
        <v>29829747.640000001</v>
      </c>
      <c r="F39" s="14">
        <f t="shared" si="2"/>
        <v>61651.39999999851</v>
      </c>
      <c r="G39" s="35">
        <f t="shared" si="6"/>
        <v>152.77514915885885</v>
      </c>
      <c r="H39" s="40" t="s">
        <v>121</v>
      </c>
      <c r="I39" s="32">
        <f t="shared" si="1"/>
        <v>99.793748697016497</v>
      </c>
      <c r="J39" s="27"/>
    </row>
    <row r="40" spans="1:10" ht="15" x14ac:dyDescent="0.2">
      <c r="A40" s="5" t="s">
        <v>95</v>
      </c>
      <c r="B40" s="10" t="s">
        <v>97</v>
      </c>
      <c r="C40" s="16">
        <f t="shared" ref="C40:I40" si="11">C41</f>
        <v>0</v>
      </c>
      <c r="D40" s="17">
        <f t="shared" si="11"/>
        <v>2285057.91</v>
      </c>
      <c r="E40" s="17">
        <f t="shared" si="11"/>
        <v>1606415.03</v>
      </c>
      <c r="F40" s="17">
        <f t="shared" si="11"/>
        <v>678642.88000000012</v>
      </c>
      <c r="G40" s="41" t="str">
        <f t="shared" si="11"/>
        <v>более 5%</v>
      </c>
      <c r="H40" s="30"/>
      <c r="I40" s="18">
        <f t="shared" si="11"/>
        <v>70.300845460848734</v>
      </c>
      <c r="J40" s="27"/>
    </row>
    <row r="41" spans="1:10" s="7" customFormat="1" ht="51" x14ac:dyDescent="0.2">
      <c r="A41" s="6" t="s">
        <v>96</v>
      </c>
      <c r="B41" s="43" t="s">
        <v>122</v>
      </c>
      <c r="C41" s="13">
        <v>0</v>
      </c>
      <c r="D41" s="14">
        <v>2285057.91</v>
      </c>
      <c r="E41" s="14">
        <v>1606415.03</v>
      </c>
      <c r="F41" s="14">
        <f t="shared" si="2"/>
        <v>678642.88000000012</v>
      </c>
      <c r="G41" s="35" t="s">
        <v>111</v>
      </c>
      <c r="H41" s="29" t="s">
        <v>125</v>
      </c>
      <c r="I41" s="32">
        <f t="shared" si="1"/>
        <v>70.300845460848734</v>
      </c>
      <c r="J41" s="40" t="s">
        <v>126</v>
      </c>
    </row>
    <row r="42" spans="1:10" ht="15" x14ac:dyDescent="0.2">
      <c r="A42" s="5" t="s">
        <v>32</v>
      </c>
      <c r="B42" s="10" t="s">
        <v>66</v>
      </c>
      <c r="C42" s="16">
        <f>SUM(C43:C47)</f>
        <v>63298224.43</v>
      </c>
      <c r="D42" s="17">
        <f t="shared" ref="D42:E42" si="12">SUM(D43:D47)</f>
        <v>100358301.42</v>
      </c>
      <c r="E42" s="17">
        <f t="shared" si="12"/>
        <v>98110279.170000002</v>
      </c>
      <c r="F42" s="17">
        <f t="shared" si="2"/>
        <v>2248022.25</v>
      </c>
      <c r="G42" s="41">
        <f t="shared" ref="G42" si="13">E42/C42*100</f>
        <v>154.99688980770355</v>
      </c>
      <c r="H42" s="30"/>
      <c r="I42" s="18">
        <f t="shared" si="1"/>
        <v>97.760003688591723</v>
      </c>
      <c r="J42" s="27"/>
    </row>
    <row r="43" spans="1:10" s="7" customFormat="1" ht="51" x14ac:dyDescent="0.2">
      <c r="A43" s="6" t="s">
        <v>33</v>
      </c>
      <c r="B43" s="11" t="s">
        <v>67</v>
      </c>
      <c r="C43" s="13">
        <v>818473.76</v>
      </c>
      <c r="D43" s="14">
        <v>1970284.76</v>
      </c>
      <c r="E43" s="14">
        <v>1853137.86</v>
      </c>
      <c r="F43" s="14">
        <f t="shared" si="2"/>
        <v>117146.89999999991</v>
      </c>
      <c r="G43" s="35">
        <f t="shared" si="6"/>
        <v>226.41383885049655</v>
      </c>
      <c r="H43" s="29" t="s">
        <v>128</v>
      </c>
      <c r="I43" s="32">
        <f t="shared" si="1"/>
        <v>94.054316290808643</v>
      </c>
      <c r="J43" s="40" t="s">
        <v>129</v>
      </c>
    </row>
    <row r="44" spans="1:10" s="7" customFormat="1" ht="76.5" x14ac:dyDescent="0.2">
      <c r="A44" s="6" t="s">
        <v>98</v>
      </c>
      <c r="B44" s="11" t="s">
        <v>99</v>
      </c>
      <c r="C44" s="13">
        <v>5502983.6799999997</v>
      </c>
      <c r="D44" s="14">
        <v>0</v>
      </c>
      <c r="E44" s="14">
        <v>0</v>
      </c>
      <c r="F44" s="14">
        <f t="shared" si="2"/>
        <v>0</v>
      </c>
      <c r="G44" s="35">
        <f t="shared" si="6"/>
        <v>0</v>
      </c>
      <c r="H44" s="44" t="s">
        <v>130</v>
      </c>
      <c r="I44" s="32">
        <v>0</v>
      </c>
      <c r="J44" s="27"/>
    </row>
    <row r="45" spans="1:10" s="7" customFormat="1" ht="84.75" customHeight="1" x14ac:dyDescent="0.2">
      <c r="A45" s="6" t="s">
        <v>85</v>
      </c>
      <c r="B45" s="11" t="s">
        <v>86</v>
      </c>
      <c r="C45" s="13">
        <v>0</v>
      </c>
      <c r="D45" s="14">
        <v>4349500</v>
      </c>
      <c r="E45" s="14">
        <v>4349500</v>
      </c>
      <c r="F45" s="14">
        <f t="shared" si="2"/>
        <v>0</v>
      </c>
      <c r="G45" s="35" t="s">
        <v>111</v>
      </c>
      <c r="H45" s="40" t="s">
        <v>131</v>
      </c>
      <c r="I45" s="32">
        <f t="shared" si="1"/>
        <v>100</v>
      </c>
      <c r="J45" s="27"/>
    </row>
    <row r="46" spans="1:10" s="7" customFormat="1" ht="76.5" x14ac:dyDescent="0.2">
      <c r="A46" s="6" t="s">
        <v>34</v>
      </c>
      <c r="B46" s="11" t="s">
        <v>68</v>
      </c>
      <c r="C46" s="13">
        <v>53216766.990000002</v>
      </c>
      <c r="D46" s="14">
        <v>87144316.659999996</v>
      </c>
      <c r="E46" s="14">
        <v>85013441.310000002</v>
      </c>
      <c r="F46" s="14">
        <f t="shared" si="2"/>
        <v>2130875.349999994</v>
      </c>
      <c r="G46" s="35">
        <f t="shared" si="6"/>
        <v>159.74935366888209</v>
      </c>
      <c r="H46" s="40" t="s">
        <v>132</v>
      </c>
      <c r="I46" s="32">
        <f t="shared" si="1"/>
        <v>97.554774158923337</v>
      </c>
      <c r="J46" s="27"/>
    </row>
    <row r="47" spans="1:10" s="7" customFormat="1" ht="76.5" x14ac:dyDescent="0.2">
      <c r="A47" s="6" t="s">
        <v>35</v>
      </c>
      <c r="B47" s="11" t="s">
        <v>69</v>
      </c>
      <c r="C47" s="13">
        <v>3760000</v>
      </c>
      <c r="D47" s="14">
        <v>6894200</v>
      </c>
      <c r="E47" s="14">
        <v>6894200</v>
      </c>
      <c r="F47" s="14">
        <f t="shared" si="2"/>
        <v>0</v>
      </c>
      <c r="G47" s="35">
        <f t="shared" si="6"/>
        <v>183.35638297872342</v>
      </c>
      <c r="H47" s="40" t="s">
        <v>133</v>
      </c>
      <c r="I47" s="32">
        <f t="shared" si="1"/>
        <v>100</v>
      </c>
      <c r="J47" s="27"/>
    </row>
    <row r="48" spans="1:10" ht="30" x14ac:dyDescent="0.2">
      <c r="A48" s="5" t="s">
        <v>36</v>
      </c>
      <c r="B48" s="10" t="s">
        <v>70</v>
      </c>
      <c r="C48" s="16">
        <f>C49+C50</f>
        <v>70393931.060000002</v>
      </c>
      <c r="D48" s="16">
        <f t="shared" ref="D48:E48" si="14">D49+D50</f>
        <v>406071755.63999999</v>
      </c>
      <c r="E48" s="16">
        <f t="shared" si="14"/>
        <v>213397594.64999998</v>
      </c>
      <c r="F48" s="16">
        <f t="shared" si="2"/>
        <v>192674160.99000001</v>
      </c>
      <c r="G48" s="41">
        <f t="shared" ref="G48:G51" si="15">E48/C48*100</f>
        <v>303.14771662362676</v>
      </c>
      <c r="H48" s="30"/>
      <c r="I48" s="36">
        <f t="shared" si="1"/>
        <v>52.551696020736316</v>
      </c>
      <c r="J48" s="27"/>
    </row>
    <row r="49" spans="1:10" s="7" customFormat="1" ht="216.75" x14ac:dyDescent="0.2">
      <c r="A49" s="6" t="s">
        <v>37</v>
      </c>
      <c r="B49" s="11" t="s">
        <v>71</v>
      </c>
      <c r="C49" s="13">
        <v>66066308.850000001</v>
      </c>
      <c r="D49" s="14">
        <v>400662227.88</v>
      </c>
      <c r="E49" s="14">
        <v>207988066.88999999</v>
      </c>
      <c r="F49" s="14">
        <f t="shared" si="2"/>
        <v>192674160.99000001</v>
      </c>
      <c r="G49" s="35">
        <f t="shared" si="6"/>
        <v>314.817144336345</v>
      </c>
      <c r="H49" s="44" t="s">
        <v>145</v>
      </c>
      <c r="I49" s="32">
        <f t="shared" si="1"/>
        <v>51.9110743207601</v>
      </c>
      <c r="J49" s="40" t="s">
        <v>138</v>
      </c>
    </row>
    <row r="50" spans="1:10" s="7" customFormat="1" ht="63.75" x14ac:dyDescent="0.2">
      <c r="A50" s="6" t="s">
        <v>100</v>
      </c>
      <c r="B50" s="11" t="s">
        <v>101</v>
      </c>
      <c r="C50" s="13">
        <v>4327622.21</v>
      </c>
      <c r="D50" s="14">
        <v>5409527.7599999998</v>
      </c>
      <c r="E50" s="14">
        <v>5409527.7599999998</v>
      </c>
      <c r="F50" s="14">
        <f t="shared" si="2"/>
        <v>0</v>
      </c>
      <c r="G50" s="35">
        <f t="shared" si="6"/>
        <v>124.99999994223154</v>
      </c>
      <c r="H50" s="40" t="s">
        <v>140</v>
      </c>
      <c r="I50" s="32">
        <f t="shared" si="1"/>
        <v>100</v>
      </c>
      <c r="J50" s="27"/>
    </row>
    <row r="51" spans="1:10" ht="30" x14ac:dyDescent="0.2">
      <c r="A51" s="5" t="s">
        <v>38</v>
      </c>
      <c r="B51" s="10" t="s">
        <v>72</v>
      </c>
      <c r="C51" s="16">
        <f>C52</f>
        <v>2324750.11</v>
      </c>
      <c r="D51" s="17">
        <f t="shared" ref="D51:E51" si="16">D52</f>
        <v>4943956.0199999996</v>
      </c>
      <c r="E51" s="17">
        <f t="shared" si="16"/>
        <v>4943956.0199999996</v>
      </c>
      <c r="F51" s="14">
        <f t="shared" si="2"/>
        <v>0</v>
      </c>
      <c r="G51" s="41">
        <f t="shared" si="15"/>
        <v>212.66612694127369</v>
      </c>
      <c r="H51" s="30"/>
      <c r="I51" s="36">
        <f t="shared" si="1"/>
        <v>100</v>
      </c>
      <c r="J51" s="27"/>
    </row>
    <row r="52" spans="1:10" s="7" customFormat="1" ht="76.5" x14ac:dyDescent="0.2">
      <c r="A52" s="6" t="s">
        <v>39</v>
      </c>
      <c r="B52" s="11" t="s">
        <v>73</v>
      </c>
      <c r="C52" s="13">
        <v>2324750.11</v>
      </c>
      <c r="D52" s="14">
        <v>4943956.0199999996</v>
      </c>
      <c r="E52" s="14">
        <v>4943956.0199999996</v>
      </c>
      <c r="F52" s="14">
        <f t="shared" si="2"/>
        <v>0</v>
      </c>
      <c r="G52" s="35">
        <f t="shared" si="6"/>
        <v>212.66612694127369</v>
      </c>
      <c r="H52" s="40" t="s">
        <v>134</v>
      </c>
      <c r="I52" s="32">
        <f t="shared" si="1"/>
        <v>100</v>
      </c>
      <c r="J52" s="27"/>
    </row>
    <row r="53" spans="1:10" ht="60" x14ac:dyDescent="0.2">
      <c r="A53" s="5" t="s">
        <v>79</v>
      </c>
      <c r="B53" s="10" t="s">
        <v>80</v>
      </c>
      <c r="C53" s="16">
        <f>C54</f>
        <v>92440</v>
      </c>
      <c r="D53" s="17">
        <f t="shared" ref="D53" si="17">D54</f>
        <v>87639.32</v>
      </c>
      <c r="E53" s="17">
        <f t="shared" ref="E53:G53" si="18">E54</f>
        <v>87639.32</v>
      </c>
      <c r="F53" s="14">
        <f t="shared" si="2"/>
        <v>0</v>
      </c>
      <c r="G53" s="17">
        <f t="shared" si="18"/>
        <v>94.806707053223718</v>
      </c>
      <c r="H53" s="31"/>
      <c r="I53" s="36">
        <f t="shared" ref="I53:I54" si="19">E53/D53*100</f>
        <v>100</v>
      </c>
      <c r="J53" s="27"/>
    </row>
    <row r="54" spans="1:10" s="7" customFormat="1" ht="38.25" x14ac:dyDescent="0.2">
      <c r="A54" s="6" t="s">
        <v>81</v>
      </c>
      <c r="B54" s="11" t="s">
        <v>82</v>
      </c>
      <c r="C54" s="20">
        <v>92440</v>
      </c>
      <c r="D54" s="21">
        <v>87639.32</v>
      </c>
      <c r="E54" s="21">
        <v>87639.32</v>
      </c>
      <c r="F54" s="21">
        <f t="shared" si="2"/>
        <v>0</v>
      </c>
      <c r="G54" s="39">
        <f t="shared" si="6"/>
        <v>94.806707053223718</v>
      </c>
      <c r="H54" s="29" t="s">
        <v>127</v>
      </c>
      <c r="I54" s="42">
        <f t="shared" si="19"/>
        <v>100</v>
      </c>
      <c r="J54" s="27"/>
    </row>
  </sheetData>
  <mergeCells count="11">
    <mergeCell ref="J3:J4"/>
    <mergeCell ref="A1:J1"/>
    <mergeCell ref="A3:A4"/>
    <mergeCell ref="B3:B4"/>
    <mergeCell ref="C3:C4"/>
    <mergeCell ref="D3:D4"/>
    <mergeCell ref="E3:E4"/>
    <mergeCell ref="I3:I4"/>
    <mergeCell ref="G3:G4"/>
    <mergeCell ref="F3:F4"/>
    <mergeCell ref="H3:H4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68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2025-05-21T04:31:15Z</dcterms:modified>
</cp:coreProperties>
</file>