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Q37" i="1"/>
  <c r="I7" i="1"/>
  <c r="I8" i="1"/>
  <c r="I20" i="1"/>
  <c r="I19" i="1"/>
  <c r="I22" i="1"/>
  <c r="I23" i="1"/>
  <c r="I24" i="1"/>
  <c r="I25" i="1"/>
  <c r="I26" i="1"/>
  <c r="I27" i="1"/>
  <c r="I28" i="1"/>
  <c r="I29" i="1"/>
  <c r="I30" i="1"/>
  <c r="I31" i="1"/>
  <c r="I32" i="1"/>
  <c r="I21" i="1"/>
  <c r="Q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6" i="1"/>
  <c r="I9" i="1"/>
  <c r="M9" i="1"/>
  <c r="I10" i="1"/>
  <c r="M10" i="1"/>
  <c r="D11" i="1"/>
  <c r="D8" i="1" s="1"/>
  <c r="F11" i="1"/>
  <c r="H11" i="1"/>
  <c r="H8" i="1" s="1"/>
  <c r="J11" i="1"/>
  <c r="I11" i="1" s="1"/>
  <c r="L11" i="1"/>
  <c r="N11" i="1"/>
  <c r="M11" i="1" s="1"/>
  <c r="O11" i="1"/>
  <c r="P11" i="1"/>
  <c r="P8" i="1" s="1"/>
  <c r="P7" i="1" s="1"/>
  <c r="I12" i="1"/>
  <c r="M12" i="1"/>
  <c r="M13" i="1"/>
  <c r="M14" i="1"/>
  <c r="D16" i="1"/>
  <c r="F16" i="1"/>
  <c r="H16" i="1"/>
  <c r="I16" i="1"/>
  <c r="J16" i="1"/>
  <c r="L16" i="1"/>
  <c r="N16" i="1"/>
  <c r="N8" i="1" s="1"/>
  <c r="N7" i="1" s="1"/>
  <c r="O16" i="1"/>
  <c r="P16" i="1"/>
  <c r="I18" i="1"/>
  <c r="M19" i="1"/>
  <c r="E20" i="1"/>
  <c r="E7" i="1" s="1"/>
  <c r="J20" i="1"/>
  <c r="K20" i="1"/>
  <c r="L20" i="1"/>
  <c r="N20" i="1"/>
  <c r="P20" i="1"/>
  <c r="M21" i="1"/>
  <c r="M23" i="1"/>
  <c r="D25" i="1"/>
  <c r="F25" i="1"/>
  <c r="H25" i="1"/>
  <c r="J25" i="1"/>
  <c r="L25" i="1"/>
  <c r="N25" i="1"/>
  <c r="P25" i="1"/>
  <c r="M26" i="1"/>
  <c r="M25" i="1" s="1"/>
  <c r="O26" i="1"/>
  <c r="O20" i="1" s="1"/>
  <c r="M27" i="1"/>
  <c r="D28" i="1"/>
  <c r="F28" i="1"/>
  <c r="H28" i="1"/>
  <c r="J28" i="1"/>
  <c r="L28" i="1"/>
  <c r="N28" i="1"/>
  <c r="O28" i="1"/>
  <c r="P28" i="1"/>
  <c r="F32" i="1"/>
  <c r="H32" i="1" s="1"/>
  <c r="H20" i="1" s="1"/>
  <c r="K32" i="1"/>
  <c r="K31" i="1" s="1"/>
  <c r="K30" i="1" s="1"/>
  <c r="K29" i="1" s="1"/>
  <c r="K28" i="1" s="1"/>
  <c r="M32" i="1"/>
  <c r="O32" i="1"/>
  <c r="D34" i="1"/>
  <c r="D35" i="1"/>
  <c r="E35" i="1"/>
  <c r="F35" i="1"/>
  <c r="F34" i="1" s="1"/>
  <c r="H35" i="1"/>
  <c r="H34" i="1" s="1"/>
  <c r="J35" i="1"/>
  <c r="I35" i="1" s="1"/>
  <c r="I34" i="1" s="1"/>
  <c r="L35" i="1"/>
  <c r="L34" i="1" s="1"/>
  <c r="N35" i="1"/>
  <c r="N34" i="1" s="1"/>
  <c r="P35" i="1"/>
  <c r="P34" i="1" s="1"/>
  <c r="I36" i="1"/>
  <c r="K36" i="1"/>
  <c r="I37" i="1"/>
  <c r="K37" i="1"/>
  <c r="K24" i="1" s="1"/>
  <c r="M37" i="1"/>
  <c r="O37" i="1"/>
  <c r="O35" i="1" s="1"/>
  <c r="O34" i="1" s="1"/>
  <c r="E38" i="1"/>
  <c r="I38" i="1"/>
  <c r="K38" i="1"/>
  <c r="M38" i="1"/>
  <c r="O38" i="1"/>
  <c r="E39" i="1"/>
  <c r="I39" i="1"/>
  <c r="K39" i="1"/>
  <c r="M39" i="1"/>
  <c r="O39" i="1"/>
  <c r="K40" i="1"/>
  <c r="K41" i="1"/>
  <c r="K35" i="1" l="1"/>
  <c r="M34" i="1"/>
  <c r="K27" i="1"/>
  <c r="K26" i="1" s="1"/>
  <c r="H7" i="1"/>
  <c r="H6" i="1" s="1"/>
  <c r="D20" i="1"/>
  <c r="D7" i="1" s="1"/>
  <c r="D6" i="1" s="1"/>
  <c r="M20" i="1"/>
  <c r="J8" i="1"/>
  <c r="J7" i="1" s="1"/>
  <c r="E34" i="1"/>
  <c r="L8" i="1"/>
  <c r="L7" i="1" s="1"/>
  <c r="F8" i="1"/>
  <c r="O8" i="1"/>
  <c r="K8" i="1"/>
  <c r="M8" i="1"/>
  <c r="P6" i="1"/>
  <c r="O7" i="1"/>
  <c r="O6" i="1" s="1"/>
  <c r="N6" i="1"/>
  <c r="J34" i="1"/>
  <c r="K34" i="1" s="1"/>
  <c r="F20" i="1"/>
  <c r="M35" i="1"/>
  <c r="O25" i="1"/>
  <c r="J6" i="1" l="1"/>
  <c r="I6" i="1" s="1"/>
  <c r="M7" i="1"/>
  <c r="M6" i="1" s="1"/>
  <c r="F7" i="1"/>
  <c r="F6" i="1" s="1"/>
  <c r="E6" i="1" s="1"/>
  <c r="K7" i="1"/>
  <c r="K6" i="1" s="1"/>
  <c r="L6" i="1"/>
</calcChain>
</file>

<file path=xl/sharedStrings.xml><?xml version="1.0" encoding="utf-8"?>
<sst xmlns="http://schemas.openxmlformats.org/spreadsheetml/2006/main" count="114" uniqueCount="113">
  <si>
    <t>КБК</t>
  </si>
  <si>
    <t>Наименование доходов</t>
  </si>
  <si>
    <t>Доходы всего:</t>
  </si>
  <si>
    <t>1 00 00000 00 0000 000</t>
  </si>
  <si>
    <t>НАЛОГОВЫЕ И НЕНАЛОГОВЫЕ ДОХОДЫ</t>
  </si>
  <si>
    <t>НАЛОГОВЫЕ 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</si>
  <si>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</si>
  <si>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</si>
  <si>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</si>
  <si>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РФ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</si>
  <si>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</si>
  <si>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</si>
  <si>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</si>
  <si>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</si>
  <si>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</si>
  <si>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</si>
  <si>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</si>
  <si>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</si>
  <si>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</si>
  <si>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</si>
  <si>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1 06 01000 04 0000 110</t>
  </si>
  <si>
    <t>Налог на имущество физических лиц</t>
  </si>
  <si>
    <t>1 06 06000 04 0000 110</t>
  </si>
  <si>
    <t>Земельный налог</t>
  </si>
  <si>
    <t>1 08 00000 01 0000 110</t>
  </si>
  <si>
    <t>ГОСУДАРСТВЕННАЯ ПОШЛИНА</t>
  </si>
  <si>
    <t>НЕНАЛОГОВЫЕ ДОХОДЫ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</si>
  <si>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</si>
  <si>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</si>
  <si>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</si>
  <si>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Платежи при пользовании природными ресурсами</t>
  </si>
  <si>
    <t>1 13 00000 04 0000 130</t>
  </si>
  <si>
    <t>Доходы от оказания платных услуг (работ) и компенсации затрат государства</t>
  </si>
  <si>
    <t>1 14 00000 04 0000 400</t>
  </si>
  <si>
    <t>Доходы от продажи материальных и нематериальных активов</t>
  </si>
  <si>
    <t>Штрафы, санкции, возмещение ущерба</t>
  </si>
  <si>
    <t>1 17 00000 04 0000 180</t>
  </si>
  <si>
    <t>Прочие неналоговые доходы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</si>
  <si>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</si>
  <si>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</si>
  <si>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</si>
  <si>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РФ</t>
  </si>
  <si>
    <t xml:space="preserve">2 02 10000 00 0000 150 </t>
  </si>
  <si>
    <t>Дотации бюджетам субъектов Российской Федерации и муниципальных образований</t>
  </si>
  <si>
    <t xml:space="preserve">2 02 20000 00 0000 150 </t>
  </si>
  <si>
    <t>Субсидии бюджетам бюджетной системы РФ</t>
  </si>
  <si>
    <t xml:space="preserve">2 02 30000 00 0000 150 </t>
  </si>
  <si>
    <t>Субвенции бюджетам бюджетной системы РФ</t>
  </si>
  <si>
    <t xml:space="preserve">2 02 40000 00 0000 150 </t>
  </si>
  <si>
    <t xml:space="preserve">Иные межбюджетные трансферты </t>
  </si>
  <si>
    <t xml:space="preserve">2 19 00000 00 0000 150 </t>
  </si>
  <si>
    <t xml:space="preserve">Возврат остатков субсидий, субвенций и иных межбюджетных трансфертов, имеющих целевое назначение прошлых лет  </t>
  </si>
  <si>
    <t>УСНО</t>
  </si>
  <si>
    <t>1 05 01010 02 0000 110</t>
  </si>
  <si>
    <t>Доходы бюджета от возврата остатков субсидий, субвенций и иных межбюджетных трансфертов прошлых лет</t>
  </si>
  <si>
    <t>№ п/п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</si>
  <si>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значесния городских округов</t>
  </si>
  <si>
    <t>6.1</t>
  </si>
  <si>
    <t>6.2</t>
  </si>
  <si>
    <t>6.3</t>
  </si>
  <si>
    <t>6.4</t>
  </si>
  <si>
    <t>7</t>
  </si>
  <si>
    <t>7.1</t>
  </si>
  <si>
    <t>7.2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</si>
  <si>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</si>
  <si>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</si>
  <si>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</si>
  <si>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</si>
  <si>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</si>
  <si>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</si>
  <si>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</si>
  <si>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</si>
  <si>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</si>
  <si>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</si>
  <si>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</si>
  <si>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17.1</t>
  </si>
  <si>
    <t>17.2</t>
  </si>
  <si>
    <t>17.3</t>
  </si>
  <si>
    <t>17.4</t>
  </si>
  <si>
    <t>Доходы от продажи земельных участков, государственная собственность на которые не разграничена</t>
  </si>
  <si>
    <t>Доходы от реализации иного имущества, находящегося в собственности городских округов</t>
  </si>
  <si>
    <t xml:space="preserve">Административные штрафы, установленные Кодексом Российской Федерации об административных правонарушениях
</t>
  </si>
  <si>
    <t>1 16 01000 01 0000 140</t>
  </si>
  <si>
    <t>1 16 02000 02 0000 140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</si>
  <si>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</si>
  <si>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>2 19 00000 04 0000 150</t>
  </si>
  <si>
    <t>2 08 04000 00 0000 150</t>
  </si>
  <si>
    <t>Перечисления из бюджетов городских округов, для осуществления возврата</t>
  </si>
  <si>
    <t>1 14 00000 06 0000 130</t>
  </si>
  <si>
    <t>1 14 00000 02 0000 130</t>
  </si>
  <si>
    <t>Доходы от реализации имущества</t>
  </si>
  <si>
    <t>1 14 00000 00 0000 130</t>
  </si>
  <si>
    <t>13.1</t>
  </si>
  <si>
    <t>14.1</t>
  </si>
  <si>
    <t>13.2</t>
  </si>
  <si>
    <t>1 16 00000 00 0000 130</t>
  </si>
  <si>
    <t>14.2</t>
  </si>
  <si>
    <t>19</t>
  </si>
  <si>
    <t xml:space="preserve">План по решению Думмы от 19.03.2024 № 158 </t>
  </si>
  <si>
    <t>Изменения, внесенные решением Думы от 04.04.2024  №166</t>
  </si>
  <si>
    <t>Изменения, внесенные решением Думы от 19.03.2024  № 158</t>
  </si>
  <si>
    <t>Изменения, внесенные решением Думы от 05.09.2024  №196</t>
  </si>
  <si>
    <t>Изменения, внесенные решением Думы от 07.11.2024  № 217</t>
  </si>
  <si>
    <t>Изменения, внесенные решением Думы от 17.12.2024  № 236</t>
  </si>
  <si>
    <t>Всего изменений за 2024 год</t>
  </si>
  <si>
    <t>Изменения, внесенные решением Думы от 01.08.2024  № 193</t>
  </si>
  <si>
    <t xml:space="preserve">План по решению Думы от 19.12.2023 № 135 </t>
  </si>
  <si>
    <t>План по решению Думы                               от 04.04.2024 № 166</t>
  </si>
  <si>
    <t>План по решению Думы от 01.08.2024 № 193</t>
  </si>
  <si>
    <t>План по решению Думы от 05.09.2024 № 196</t>
  </si>
  <si>
    <t>План по решению Думы от 07.11.2024 № 217</t>
  </si>
  <si>
    <t>План по решению Думы от 17.12.2024 № 236</t>
  </si>
  <si>
    <t>Сведения о внесеных изменениях в первоначально принятое решение о бюджете городского округа Большой Камень на 2024 года в части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</si>
</sst>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Cambria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43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1" fillId="0" borderId="0" xfId="0" applyFont="1" applyAlignment="1">
      <alignment vertical="center" wrapText="1" readingOrder="1"/>
    </xf>
    <xf numFmtId="0" fontId="5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6" fillId="0" borderId="0" xfId="0" applyFont="1"/>
    <xf numFmtId="4" fontId="10" fillId="0" borderId="7" xfId="0" applyNumberFormat="1" applyFont="1" applyBorder="1" applyAlignment="1">
      <alignment horizontal="center" vertical="center" wrapText="1" readingOrder="1"/>
    </xf>
    <xf numFmtId="4" fontId="10" fillId="0" borderId="9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 readingOrder="1"/>
    </xf>
    <xf numFmtId="4" fontId="18" fillId="0" borderId="9" xfId="0" applyNumberFormat="1" applyFont="1" applyBorder="1" applyAlignment="1">
      <alignment horizontal="center" vertical="center" wrapText="1" readingOrder="1"/>
    </xf>
    <xf numFmtId="0" fontId="18" fillId="0" borderId="8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horizontal="left" wrapText="1" readingOrder="1"/>
    </xf>
    <xf numFmtId="0" fontId="9" fillId="0" borderId="8" xfId="0" applyFont="1" applyBorder="1" applyAlignment="1">
      <alignment horizontal="center" vertical="center" wrapText="1" readingOrder="1"/>
    </xf>
    <xf numFmtId="49" fontId="13" fillId="0" borderId="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left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left" wrapText="1" readingOrder="1"/>
    </xf>
    <xf numFmtId="0" fontId="1" fillId="2" borderId="0" xfId="0" applyFont="1" applyFill="1" applyAlignment="1">
      <alignment vertical="center" wrapText="1" readingOrder="1"/>
    </xf>
    <xf numFmtId="0" fontId="6" fillId="2" borderId="0" xfId="0" applyFont="1" applyFill="1"/>
    <xf numFmtId="4" fontId="10" fillId="0" borderId="0" xfId="0" applyNumberFormat="1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4" fontId="10" fillId="0" borderId="6" xfId="0" applyNumberFormat="1" applyFont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left" vertical="center" wrapText="1" readingOrder="1"/>
    </xf>
    <xf numFmtId="0" fontId="7" fillId="2" borderId="0" xfId="0" applyFont="1" applyFill="1" applyAlignment="1">
      <alignment vertical="center" wrapText="1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wrapText="1" readingOrder="1"/>
    </xf>
    <xf numFmtId="4" fontId="9" fillId="0" borderId="11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4" fontId="5" fillId="0" borderId="0" xfId="1" applyNumberFormat="1" applyFont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 readingOrder="1"/>
    </xf>
    <xf numFmtId="4" fontId="11" fillId="0" borderId="9" xfId="0" applyNumberFormat="1" applyFont="1" applyBorder="1" applyAlignment="1">
      <alignment horizontal="center" vertical="center" wrapText="1" readingOrder="1"/>
    </xf>
    <xf numFmtId="4" fontId="3" fillId="0" borderId="9" xfId="0" applyNumberFormat="1" applyFont="1" applyBorder="1" applyAlignment="1">
      <alignment horizontal="center" vertical="center" wrapText="1" readingOrder="1"/>
    </xf>
    <xf numFmtId="4" fontId="0" fillId="0" borderId="0" xfId="0" applyNumberFormat="1"/>
    <xf numFmtId="4" fontId="13" fillId="0" borderId="0" xfId="0" applyNumberFormat="1" applyFont="1"/>
    <xf numFmtId="0" fontId="2" fillId="0" borderId="3" xfId="0" applyFont="1" applyBorder="1" applyAlignment="1">
      <alignment horizontal="left" wrapText="1" readingOrder="1"/>
    </xf>
    <xf numFmtId="49" fontId="0" fillId="0" borderId="9" xfId="0" applyNumberForma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7" fillId="0" borderId="12" xfId="0" applyFont="1" applyBorder="1" applyAlignment="1">
      <alignment vertical="center" wrapText="1"/>
    </xf>
    <xf numFmtId="0" fontId="17" fillId="0" borderId="9" xfId="0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2" fontId="17" fillId="0" borderId="12" xfId="0" applyNumberFormat="1" applyFont="1" applyBorder="1" applyAlignment="1">
      <alignment vertical="center" wrapText="1"/>
    </xf>
    <xf numFmtId="2" fontId="17" fillId="0" borderId="9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4" fontId="10" fillId="0" borderId="9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9" xfId="0" applyNumberFormat="1" applyBorder="1" applyAlignment="1">
      <alignment vertical="center"/>
    </xf>
    <xf numFmtId="4" fontId="17" fillId="0" borderId="12" xfId="0" applyNumberFormat="1" applyFont="1" applyBorder="1" applyAlignment="1">
      <alignment vertical="center" wrapText="1"/>
    </xf>
    <xf numFmtId="4" fontId="6" fillId="2" borderId="0" xfId="0" applyNumberFormat="1" applyFont="1" applyFill="1"/>
    <xf numFmtId="4" fontId="10" fillId="0" borderId="7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 readingOrder="1"/>
    </xf>
    <xf numFmtId="4" fontId="9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5" fillId="0" borderId="9" xfId="0" applyNumberFormat="1" applyFont="1" applyBorder="1" applyAlignment="1">
      <alignment horizontal="center" vertical="center" wrapText="1" readingOrder="1"/>
    </xf>
    <xf numFmtId="4" fontId="15" fillId="0" borderId="9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 readingOrder="1"/>
    </xf>
    <xf numFmtId="1" fontId="3" fillId="0" borderId="2" xfId="0" applyNumberFormat="1" applyFont="1" applyBorder="1" applyAlignment="1">
      <alignment horizontal="center" vertical="center" wrapText="1" readingOrder="1"/>
    </xf>
    <xf numFmtId="1" fontId="3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 readingOrder="1"/>
    </xf>
    <xf numFmtId="1" fontId="11" fillId="0" borderId="10" xfId="0" applyNumberFormat="1" applyFont="1" applyBorder="1" applyAlignment="1">
      <alignment horizontal="center" vertical="center" wrapText="1" readingOrder="1"/>
    </xf>
    <xf numFmtId="1" fontId="3" fillId="0" borderId="10" xfId="0" applyNumberFormat="1" applyFont="1" applyBorder="1" applyAlignment="1">
      <alignment horizontal="center" vertical="center" wrapText="1" readingOrder="1"/>
    </xf>
    <xf numFmtId="1" fontId="1" fillId="2" borderId="0" xfId="0" applyNumberFormat="1" applyFont="1" applyFill="1" applyAlignment="1">
      <alignment vertical="center" wrapText="1" readingOrder="1"/>
    </xf>
    <xf numFmtId="1" fontId="0" fillId="0" borderId="0" xfId="0" applyNumberFormat="1"/>
    <xf numFmtId="49" fontId="20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 readingOrder="1"/>
    </xf>
    <xf numFmtId="0" fontId="21" fillId="2" borderId="0" xfId="0" applyFont="1" applyFill="1"/>
    <xf numFmtId="0" fontId="12" fillId="0" borderId="0" xfId="0" applyFont="1"/>
    <xf numFmtId="2" fontId="0" fillId="0" borderId="9" xfId="0" applyNumberFormat="1" applyFont="1" applyBorder="1" applyAlignment="1">
      <alignment vertical="center"/>
    </xf>
    <xf numFmtId="0" fontId="0" fillId="0" borderId="0" xfId="0" applyFont="1"/>
    <xf numFmtId="49" fontId="0" fillId="0" borderId="9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 readingOrder="1"/>
    </xf>
    <xf numFmtId="4" fontId="10" fillId="0" borderId="11" xfId="0" applyNumberFormat="1" applyFont="1" applyBorder="1" applyAlignment="1">
      <alignment horizontal="center" vertical="center" wrapText="1" readingOrder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 readingOrder="1"/>
    </xf>
    <xf numFmtId="0" fontId="10" fillId="0" borderId="17" xfId="0" applyFont="1" applyBorder="1" applyAlignment="1">
      <alignment horizontal="center" vertical="center" wrapText="1" readingOrder="1"/>
    </xf>
    <xf numFmtId="4" fontId="7" fillId="2" borderId="0" xfId="0" applyNumberFormat="1" applyFont="1" applyFill="1" applyAlignment="1">
      <alignment horizontal="left" vertical="center" wrapText="1" readingOrder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 readingOrder="1"/>
    </xf>
    <xf numFmtId="1" fontId="18" fillId="2" borderId="9" xfId="0" applyNumberFormat="1" applyFont="1" applyFill="1" applyBorder="1" applyAlignment="1">
      <alignment horizontal="center" vertical="center" wrapText="1" readingOrder="1"/>
    </xf>
    <xf numFmtId="4" fontId="18" fillId="2" borderId="9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/>
    </xf>
    <xf numFmtId="4" fontId="18" fillId="0" borderId="10" xfId="0" applyNumberFormat="1" applyFont="1" applyBorder="1" applyAlignment="1">
      <alignment horizontal="center" vertical="center" wrapText="1" readingOrder="1"/>
    </xf>
    <xf numFmtId="4" fontId="20" fillId="0" borderId="0" xfId="0" applyNumberFormat="1" applyFont="1" applyAlignment="1">
      <alignment horizontal="center"/>
    </xf>
    <xf numFmtId="49" fontId="0" fillId="3" borderId="9" xfId="0" applyNumberFormat="1" applyFont="1" applyFill="1" applyBorder="1" applyAlignment="1">
      <alignment vertical="center"/>
    </xf>
    <xf numFmtId="0" fontId="17" fillId="3" borderId="12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wrapText="1"/>
    </xf>
    <xf numFmtId="4" fontId="17" fillId="3" borderId="9" xfId="0" applyNumberFormat="1" applyFont="1" applyFill="1" applyBorder="1" applyAlignment="1">
      <alignment horizont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 readingOrder="1"/>
    </xf>
    <xf numFmtId="4" fontId="16" fillId="3" borderId="9" xfId="0" applyNumberFormat="1" applyFont="1" applyFill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 wrapText="1" readingOrder="1"/>
    </xf>
    <xf numFmtId="4" fontId="18" fillId="3" borderId="9" xfId="0" applyNumberFormat="1" applyFont="1" applyFill="1" applyBorder="1" applyAlignment="1">
      <alignment horizontal="center" vertical="center" wrapText="1" readingOrder="1"/>
    </xf>
    <xf numFmtId="4" fontId="7" fillId="3" borderId="0" xfId="0" applyNumberFormat="1" applyFont="1" applyFill="1" applyAlignment="1">
      <alignment horizontal="left" vertical="center" wrapText="1" readingOrder="1"/>
    </xf>
    <xf numFmtId="0" fontId="6" fillId="3" borderId="0" xfId="0" applyFont="1" applyFill="1"/>
    <xf numFmtId="0" fontId="0" fillId="3" borderId="0" xfId="0" applyFont="1" applyFill="1"/>
    <xf numFmtId="0" fontId="23" fillId="0" borderId="0" xfId="0" applyFont="1" applyAlignment="1">
      <alignment horizontal="center" vertical="center"/>
    </xf>
  </cellXfs>
  <cellStyles count="2">
    <cellStyle name="xl24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8"/>
  <sheetViews>
    <sheetView tabSelected="1" workbookViewId="0">
      <selection activeCell="L10" sqref="L10"/>
    </sheetView>
  </sheetViews>
  <sheetFormatPr defaultRowHeight="15" x14ac:dyDescent="0.25"/>
  <cols>
    <col min="1" max="1" width="6" style="37" customWidth="1"/>
    <col min="2" max="2" width="20.7109375" customWidth="1"/>
    <col min="3" max="3" width="27.42578125" customWidth="1"/>
    <col min="4" max="4" width="14.85546875" style="80" customWidth="1"/>
    <col min="5" max="5" width="15.85546875" style="80" customWidth="1"/>
    <col min="6" max="6" width="15" style="80" customWidth="1"/>
    <col min="7" max="7" width="16" style="46" customWidth="1"/>
    <col min="8" max="9" width="16.85546875" style="46" customWidth="1"/>
    <col min="10" max="10" width="15.28515625" style="46" customWidth="1"/>
    <col min="11" max="11" width="16.28515625" style="46" customWidth="1"/>
    <col min="12" max="12" width="16.85546875" style="46" customWidth="1"/>
    <col min="13" max="13" width="16.5703125" style="46" customWidth="1"/>
    <col min="14" max="14" width="16.42578125" style="46" customWidth="1"/>
    <col min="15" max="16" width="16.140625" style="46" customWidth="1"/>
    <col min="17" max="17" width="15" style="127" customWidth="1"/>
    <col min="18" max="18" width="13.140625" bestFit="1" customWidth="1"/>
    <col min="19" max="19" width="14.7109375" customWidth="1"/>
  </cols>
  <sheetData>
    <row r="2" spans="1:21" ht="27.75" customHeight="1" x14ac:dyDescent="0.25">
      <c r="A2" s="142" t="s">
        <v>112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37"/>
      <c r="S2" s="37"/>
      <c r="T2" s="2"/>
    </row>
    <row r="3" spans="1:21" ht="17.25" customHeight="1" x14ac:dyDescent="0.25">
      <c r="B3" s="3"/>
      <c r="C3" s="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22"/>
      <c r="R3" s="2"/>
      <c r="S3" s="2"/>
      <c r="T3" s="2"/>
    </row>
    <row r="4" spans="1:21" ht="62.25" customHeight="1" x14ac:dyDescent="0.25">
      <c r="A4" s="10" t="s">
        <v>55</v>
      </c>
      <c r="B4" s="8" t="s">
        <v>0</v>
      </c>
      <c r="C4" s="4" t="s">
        <v>1</v>
      </c>
      <c r="D4" s="60" t="s">
        <v>106</v>
      </c>
      <c r="E4" s="60" t="s">
        <v>100</v>
      </c>
      <c r="F4" s="61" t="s">
        <v>98</v>
      </c>
      <c r="G4" s="43" t="s">
        <v>99</v>
      </c>
      <c r="H4" s="44" t="s">
        <v>107</v>
      </c>
      <c r="I4" s="44" t="s">
        <v>105</v>
      </c>
      <c r="J4" s="44" t="s">
        <v>108</v>
      </c>
      <c r="K4" s="44" t="s">
        <v>101</v>
      </c>
      <c r="L4" s="44" t="s">
        <v>109</v>
      </c>
      <c r="M4" s="44" t="s">
        <v>102</v>
      </c>
      <c r="N4" s="44" t="s">
        <v>110</v>
      </c>
      <c r="O4" s="44" t="s">
        <v>103</v>
      </c>
      <c r="P4" s="45" t="s">
        <v>111</v>
      </c>
      <c r="Q4" s="123" t="s">
        <v>104</v>
      </c>
      <c r="R4" s="28"/>
      <c r="S4" s="28"/>
      <c r="T4" s="28"/>
      <c r="U4" s="28"/>
    </row>
    <row r="5" spans="1:21" s="102" customFormat="1" ht="16.5" customHeight="1" x14ac:dyDescent="0.25">
      <c r="A5" s="93">
        <v>1</v>
      </c>
      <c r="B5" s="94">
        <v>2</v>
      </c>
      <c r="C5" s="95">
        <v>3</v>
      </c>
      <c r="D5" s="96">
        <v>4</v>
      </c>
      <c r="E5" s="96">
        <v>5</v>
      </c>
      <c r="F5" s="97">
        <v>6</v>
      </c>
      <c r="G5" s="98">
        <v>7</v>
      </c>
      <c r="H5" s="99">
        <v>8</v>
      </c>
      <c r="I5" s="99">
        <v>9</v>
      </c>
      <c r="J5" s="99">
        <v>10</v>
      </c>
      <c r="K5" s="99">
        <v>11</v>
      </c>
      <c r="L5" s="99">
        <v>12</v>
      </c>
      <c r="M5" s="99">
        <v>13</v>
      </c>
      <c r="N5" s="99">
        <v>14</v>
      </c>
      <c r="O5" s="99">
        <v>15</v>
      </c>
      <c r="P5" s="100">
        <v>16</v>
      </c>
      <c r="Q5" s="124">
        <v>17</v>
      </c>
      <c r="R5" s="101"/>
      <c r="S5" s="101"/>
      <c r="T5" s="101"/>
    </row>
    <row r="6" spans="1:21" x14ac:dyDescent="0.25">
      <c r="A6" s="13">
        <v>1</v>
      </c>
      <c r="B6" s="14"/>
      <c r="C6" s="15" t="s">
        <v>2</v>
      </c>
      <c r="D6" s="62">
        <f>D7+D34</f>
        <v>2332131362.5799999</v>
      </c>
      <c r="E6" s="62">
        <f>F6-D6</f>
        <v>801160076.02999973</v>
      </c>
      <c r="F6" s="62">
        <f>F7+F34</f>
        <v>3133291438.6099997</v>
      </c>
      <c r="G6" s="16">
        <v>0</v>
      </c>
      <c r="H6" s="87">
        <f>H7+H34</f>
        <v>3133291438.6099997</v>
      </c>
      <c r="I6" s="87">
        <f>J6-H6</f>
        <v>350373600.36000013</v>
      </c>
      <c r="J6" s="87">
        <f>J7+J34</f>
        <v>3483665038.9699998</v>
      </c>
      <c r="K6" s="87">
        <f>K7+K34</f>
        <v>2083632.2100000381</v>
      </c>
      <c r="L6" s="87">
        <f>L7+L34</f>
        <v>3485748671.1799998</v>
      </c>
      <c r="M6" s="87">
        <f>M7+M34</f>
        <v>26233730.230000153</v>
      </c>
      <c r="N6" s="87">
        <f t="shared" ref="N6" si="0">N7+N34</f>
        <v>3511982401.4099998</v>
      </c>
      <c r="O6" s="87">
        <f t="shared" ref="O6:P6" si="1">O7+O34</f>
        <v>1161062.0499999691</v>
      </c>
      <c r="P6" s="87">
        <f t="shared" si="1"/>
        <v>3513143463.46</v>
      </c>
      <c r="Q6" s="125">
        <f>E6+G6+I6+K6+M6+O6</f>
        <v>1181012100.8800001</v>
      </c>
      <c r="R6" s="118"/>
      <c r="S6" s="118"/>
      <c r="T6" s="29"/>
    </row>
    <row r="7" spans="1:21" ht="24" customHeight="1" x14ac:dyDescent="0.25">
      <c r="A7" s="13">
        <v>2</v>
      </c>
      <c r="B7" s="17" t="s">
        <v>3</v>
      </c>
      <c r="C7" s="18" t="s">
        <v>4</v>
      </c>
      <c r="D7" s="62">
        <f>D8+D20</f>
        <v>577373949.87</v>
      </c>
      <c r="E7" s="62">
        <f>E20+E8</f>
        <v>32179317.52</v>
      </c>
      <c r="F7" s="62">
        <f t="shared" ref="F7" si="2">F8+F20</f>
        <v>609553267.38999999</v>
      </c>
      <c r="G7" s="16">
        <v>0</v>
      </c>
      <c r="H7" s="87">
        <f t="shared" ref="H7" si="3">H8+H20</f>
        <v>609553267.38999999</v>
      </c>
      <c r="I7" s="16">
        <f>J7-H7</f>
        <v>48614193.090000033</v>
      </c>
      <c r="J7" s="87">
        <f t="shared" ref="J7" si="4">J8+J20</f>
        <v>658167460.48000002</v>
      </c>
      <c r="K7" s="87">
        <f>L7-J7</f>
        <v>0</v>
      </c>
      <c r="L7" s="87">
        <f t="shared" ref="L7" si="5">L8+L20</f>
        <v>658167460.48000002</v>
      </c>
      <c r="M7" s="87">
        <f>M8+M20</f>
        <v>31155512.890000001</v>
      </c>
      <c r="N7" s="87">
        <f>N8+N20</f>
        <v>689322973.37</v>
      </c>
      <c r="O7" s="87">
        <f t="shared" ref="O7:P7" si="6">O8+O20</f>
        <v>6217846.1400000025</v>
      </c>
      <c r="P7" s="87">
        <f t="shared" si="6"/>
        <v>695540819.50999999</v>
      </c>
      <c r="Q7" s="125">
        <f>O7+M7+K7+I7+G7+E7</f>
        <v>118166869.64000003</v>
      </c>
      <c r="R7" s="118"/>
      <c r="S7" s="118"/>
      <c r="T7" s="29"/>
    </row>
    <row r="8" spans="1:21" x14ac:dyDescent="0.25">
      <c r="A8" s="13">
        <v>3</v>
      </c>
      <c r="B8" s="17"/>
      <c r="C8" s="19" t="s">
        <v>5</v>
      </c>
      <c r="D8" s="63">
        <f>D9+D10+D11+D16+D19</f>
        <v>487880800</v>
      </c>
      <c r="E8" s="62">
        <v>0</v>
      </c>
      <c r="F8" s="62">
        <f t="shared" ref="F8" si="7">F9+F10+F11+F16+F19</f>
        <v>487880800</v>
      </c>
      <c r="G8" s="16">
        <v>0</v>
      </c>
      <c r="H8" s="87">
        <f t="shared" ref="H8" si="8">H9+H10+H11+H16+H19</f>
        <v>487880800</v>
      </c>
      <c r="I8" s="16">
        <f>I9+I10+I11+I16+I19</f>
        <v>39894000</v>
      </c>
      <c r="J8" s="87">
        <f>J9+J10+J11+J16+J19</f>
        <v>527774800</v>
      </c>
      <c r="K8" s="87">
        <f>L8-J8</f>
        <v>0</v>
      </c>
      <c r="L8" s="87">
        <f t="shared" ref="L8" si="9">L9+L10+L11+L16+L19</f>
        <v>527774800</v>
      </c>
      <c r="M8" s="87">
        <f>M9+M10+M11+M19</f>
        <v>43595534.009999998</v>
      </c>
      <c r="N8" s="87">
        <f t="shared" ref="N8:P8" si="10">N9+N10+N11+N16+N19</f>
        <v>571370334.00999999</v>
      </c>
      <c r="O8" s="87">
        <f t="shared" si="10"/>
        <v>0</v>
      </c>
      <c r="P8" s="87">
        <f t="shared" si="10"/>
        <v>571370334.00999999</v>
      </c>
      <c r="Q8" s="125">
        <f t="shared" ref="Q8:Q41" si="11">E8+G8+I8+K8+M8+O8</f>
        <v>83489534.00999999</v>
      </c>
      <c r="R8" s="118"/>
      <c r="S8" s="118"/>
      <c r="T8" s="34"/>
    </row>
    <row r="9" spans="1:21" x14ac:dyDescent="0.25">
      <c r="A9" s="13">
        <v>4</v>
      </c>
      <c r="B9" s="20" t="s">
        <v>6</v>
      </c>
      <c r="C9" s="18" t="s">
        <v>7</v>
      </c>
      <c r="D9" s="62">
        <v>390000000</v>
      </c>
      <c r="E9" s="62">
        <v>0</v>
      </c>
      <c r="F9" s="62">
        <v>390000000</v>
      </c>
      <c r="G9" s="16">
        <v>0</v>
      </c>
      <c r="H9" s="87">
        <v>390000000</v>
      </c>
      <c r="I9" s="16">
        <f>J9-H9</f>
        <v>45000000</v>
      </c>
      <c r="J9" s="87">
        <v>435000000</v>
      </c>
      <c r="K9" s="87">
        <v>0</v>
      </c>
      <c r="L9" s="87">
        <v>435000000</v>
      </c>
      <c r="M9" s="87">
        <f t="shared" ref="M9:M14" si="12">N9-L9</f>
        <v>38350000</v>
      </c>
      <c r="N9" s="87">
        <v>473350000</v>
      </c>
      <c r="O9" s="87">
        <v>0</v>
      </c>
      <c r="P9" s="16">
        <v>473350000</v>
      </c>
      <c r="Q9" s="125">
        <f t="shared" si="11"/>
        <v>83350000</v>
      </c>
      <c r="R9" s="118"/>
      <c r="S9" s="118"/>
      <c r="T9" s="29"/>
    </row>
    <row r="10" spans="1:21" ht="35.25" customHeight="1" x14ac:dyDescent="0.25">
      <c r="A10" s="13">
        <v>5</v>
      </c>
      <c r="B10" s="20" t="s">
        <v>8</v>
      </c>
      <c r="C10" s="18" t="s">
        <v>9</v>
      </c>
      <c r="D10" s="62">
        <v>19610000</v>
      </c>
      <c r="E10" s="62">
        <v>0</v>
      </c>
      <c r="F10" s="62">
        <v>19610000</v>
      </c>
      <c r="G10" s="16">
        <v>0</v>
      </c>
      <c r="H10" s="87">
        <v>19610000</v>
      </c>
      <c r="I10" s="16">
        <f>J10-H10</f>
        <v>897000</v>
      </c>
      <c r="J10" s="87">
        <v>20507000</v>
      </c>
      <c r="K10" s="87">
        <v>0</v>
      </c>
      <c r="L10" s="87">
        <v>20507000</v>
      </c>
      <c r="M10" s="87">
        <f t="shared" si="12"/>
        <v>309000</v>
      </c>
      <c r="N10" s="87">
        <v>20816000</v>
      </c>
      <c r="O10" s="87">
        <v>0</v>
      </c>
      <c r="P10" s="16">
        <v>20816000</v>
      </c>
      <c r="Q10" s="125">
        <f t="shared" si="11"/>
        <v>1206000</v>
      </c>
      <c r="R10" s="118"/>
      <c r="S10" s="118"/>
      <c r="T10" s="29"/>
    </row>
    <row r="11" spans="1:21" ht="22.5" customHeight="1" x14ac:dyDescent="0.25">
      <c r="A11" s="13">
        <v>6</v>
      </c>
      <c r="B11" s="17" t="s">
        <v>10</v>
      </c>
      <c r="C11" s="19" t="s">
        <v>11</v>
      </c>
      <c r="D11" s="63">
        <f>D12+D13+D14+D15</f>
        <v>16485000</v>
      </c>
      <c r="E11" s="62">
        <v>0</v>
      </c>
      <c r="F11" s="62">
        <f t="shared" ref="F11" si="13">F12+F13+F14+F15</f>
        <v>16485000</v>
      </c>
      <c r="G11" s="16">
        <v>0</v>
      </c>
      <c r="H11" s="87">
        <f t="shared" ref="H11" si="14">H12+H13+H14+H15</f>
        <v>16485000</v>
      </c>
      <c r="I11" s="16">
        <f>J11-H11</f>
        <v>968000</v>
      </c>
      <c r="J11" s="87">
        <f t="shared" ref="J11" si="15">J12+J13+J14+J15</f>
        <v>17453000</v>
      </c>
      <c r="K11" s="87">
        <v>0</v>
      </c>
      <c r="L11" s="87">
        <f t="shared" ref="L11" si="16">L12+L13+L14+L15</f>
        <v>17453000</v>
      </c>
      <c r="M11" s="87">
        <f t="shared" si="12"/>
        <v>941334.00999999791</v>
      </c>
      <c r="N11" s="87">
        <f t="shared" ref="N11:P11" si="17">N12+N13+N14+N15</f>
        <v>18394334.009999998</v>
      </c>
      <c r="O11" s="87">
        <f t="shared" si="17"/>
        <v>0</v>
      </c>
      <c r="P11" s="87">
        <f t="shared" si="17"/>
        <v>18394334.009999998</v>
      </c>
      <c r="Q11" s="125">
        <f t="shared" si="11"/>
        <v>1909334.0099999979</v>
      </c>
      <c r="R11" s="118"/>
      <c r="S11" s="118"/>
      <c r="T11" s="33"/>
    </row>
    <row r="12" spans="1:21" x14ac:dyDescent="0.25">
      <c r="A12" s="21" t="s">
        <v>57</v>
      </c>
      <c r="B12" s="20" t="s">
        <v>53</v>
      </c>
      <c r="C12" s="22" t="s">
        <v>52</v>
      </c>
      <c r="D12" s="64">
        <v>3385000</v>
      </c>
      <c r="E12" s="62">
        <v>0</v>
      </c>
      <c r="F12" s="65">
        <v>3385000</v>
      </c>
      <c r="G12" s="88">
        <v>0</v>
      </c>
      <c r="H12" s="89">
        <v>3385000</v>
      </c>
      <c r="I12" s="88">
        <f>J12-H12</f>
        <v>968000</v>
      </c>
      <c r="J12" s="89">
        <v>4353000</v>
      </c>
      <c r="K12" s="87">
        <v>0</v>
      </c>
      <c r="L12" s="89">
        <v>4353000</v>
      </c>
      <c r="M12" s="89">
        <f t="shared" si="12"/>
        <v>-253000</v>
      </c>
      <c r="N12" s="89">
        <v>4100000</v>
      </c>
      <c r="O12" s="89">
        <v>0</v>
      </c>
      <c r="P12" s="88">
        <v>4100000</v>
      </c>
      <c r="Q12" s="125">
        <f t="shared" si="11"/>
        <v>715000</v>
      </c>
      <c r="R12" s="118"/>
      <c r="S12" s="118"/>
      <c r="T12" s="33"/>
    </row>
    <row r="13" spans="1:21" ht="22.5" customHeight="1" x14ac:dyDescent="0.25">
      <c r="A13" s="21" t="s">
        <v>58</v>
      </c>
      <c r="B13" s="20" t="s">
        <v>12</v>
      </c>
      <c r="C13" s="23" t="s">
        <v>13</v>
      </c>
      <c r="D13" s="65">
        <v>0</v>
      </c>
      <c r="E13" s="62">
        <v>0</v>
      </c>
      <c r="F13" s="65">
        <v>0</v>
      </c>
      <c r="G13" s="88">
        <v>0</v>
      </c>
      <c r="H13" s="89">
        <v>0</v>
      </c>
      <c r="I13" s="88">
        <v>0</v>
      </c>
      <c r="J13" s="89">
        <v>0</v>
      </c>
      <c r="K13" s="87">
        <v>0</v>
      </c>
      <c r="L13" s="89">
        <v>0</v>
      </c>
      <c r="M13" s="89">
        <f t="shared" si="12"/>
        <v>63743.01</v>
      </c>
      <c r="N13" s="89">
        <v>63743.01</v>
      </c>
      <c r="O13" s="89">
        <v>0</v>
      </c>
      <c r="P13" s="88">
        <v>63743.01</v>
      </c>
      <c r="Q13" s="125">
        <f t="shared" si="11"/>
        <v>63743.01</v>
      </c>
      <c r="R13" s="118"/>
      <c r="S13" s="118"/>
      <c r="T13" s="33"/>
    </row>
    <row r="14" spans="1:21" x14ac:dyDescent="0.25">
      <c r="A14" s="21" t="s">
        <v>59</v>
      </c>
      <c r="B14" s="20" t="s">
        <v>14</v>
      </c>
      <c r="C14" s="23" t="s">
        <v>15</v>
      </c>
      <c r="D14" s="65">
        <v>0</v>
      </c>
      <c r="E14" s="62">
        <v>0</v>
      </c>
      <c r="F14" s="65">
        <v>0</v>
      </c>
      <c r="G14" s="88">
        <v>0</v>
      </c>
      <c r="H14" s="89">
        <v>0</v>
      </c>
      <c r="I14" s="88">
        <v>0</v>
      </c>
      <c r="J14" s="89">
        <v>0</v>
      </c>
      <c r="K14" s="87">
        <v>0</v>
      </c>
      <c r="L14" s="89">
        <v>0</v>
      </c>
      <c r="M14" s="89">
        <f t="shared" si="12"/>
        <v>1130591</v>
      </c>
      <c r="N14" s="89">
        <v>1130591</v>
      </c>
      <c r="O14" s="89">
        <v>0</v>
      </c>
      <c r="P14" s="88">
        <v>1130591</v>
      </c>
      <c r="Q14" s="125">
        <f t="shared" si="11"/>
        <v>1130591</v>
      </c>
      <c r="R14" s="118"/>
      <c r="S14" s="118"/>
      <c r="T14" s="33"/>
    </row>
    <row r="15" spans="1:21" ht="33.75" customHeight="1" x14ac:dyDescent="0.25">
      <c r="A15" s="21" t="s">
        <v>60</v>
      </c>
      <c r="B15" s="20" t="s">
        <v>16</v>
      </c>
      <c r="C15" s="23" t="s">
        <v>17</v>
      </c>
      <c r="D15" s="65">
        <v>13100000</v>
      </c>
      <c r="E15" s="62">
        <v>0</v>
      </c>
      <c r="F15" s="65">
        <v>13100000</v>
      </c>
      <c r="G15" s="88">
        <v>0</v>
      </c>
      <c r="H15" s="89">
        <v>13100000</v>
      </c>
      <c r="I15" s="88">
        <v>0</v>
      </c>
      <c r="J15" s="89">
        <v>13100000</v>
      </c>
      <c r="K15" s="87">
        <v>0</v>
      </c>
      <c r="L15" s="89">
        <v>13100000</v>
      </c>
      <c r="M15" s="89">
        <v>0</v>
      </c>
      <c r="N15" s="89">
        <v>13100000</v>
      </c>
      <c r="O15" s="89">
        <v>0</v>
      </c>
      <c r="P15" s="88">
        <v>13100000</v>
      </c>
      <c r="Q15" s="125">
        <f t="shared" si="11"/>
        <v>0</v>
      </c>
      <c r="R15" s="118"/>
      <c r="S15" s="118"/>
      <c r="T15" s="33"/>
    </row>
    <row r="16" spans="1:21" ht="22.5" customHeight="1" x14ac:dyDescent="0.25">
      <c r="A16" s="21" t="s">
        <v>61</v>
      </c>
      <c r="B16" s="17" t="s">
        <v>18</v>
      </c>
      <c r="C16" s="19" t="s">
        <v>19</v>
      </c>
      <c r="D16" s="63">
        <f>D17+D18</f>
        <v>55351000</v>
      </c>
      <c r="E16" s="62">
        <v>0</v>
      </c>
      <c r="F16" s="62">
        <f t="shared" ref="F16" si="18">F17+F18</f>
        <v>55351000</v>
      </c>
      <c r="G16" s="88">
        <v>0</v>
      </c>
      <c r="H16" s="87">
        <f t="shared" ref="H16" si="19">H17+H18</f>
        <v>55351000</v>
      </c>
      <c r="I16" s="16">
        <f>J16-H16</f>
        <v>-8081000</v>
      </c>
      <c r="J16" s="87">
        <f t="shared" ref="J16" si="20">J17+J18</f>
        <v>47270000</v>
      </c>
      <c r="K16" s="87">
        <v>0</v>
      </c>
      <c r="L16" s="87">
        <f t="shared" ref="L16" si="21">L17+L18</f>
        <v>47270000</v>
      </c>
      <c r="M16" s="89">
        <v>0</v>
      </c>
      <c r="N16" s="87">
        <f t="shared" ref="N16:P16" si="22">N17+N18</f>
        <v>47270000</v>
      </c>
      <c r="O16" s="87">
        <f t="shared" si="22"/>
        <v>0</v>
      </c>
      <c r="P16" s="87">
        <f t="shared" si="22"/>
        <v>47270000</v>
      </c>
      <c r="Q16" s="125">
        <f t="shared" si="11"/>
        <v>-8081000</v>
      </c>
      <c r="R16" s="118"/>
      <c r="S16" s="118"/>
      <c r="T16" s="33"/>
    </row>
    <row r="17" spans="1:20" ht="26.25" customHeight="1" x14ac:dyDescent="0.25">
      <c r="A17" s="21" t="s">
        <v>62</v>
      </c>
      <c r="B17" s="20" t="s">
        <v>20</v>
      </c>
      <c r="C17" s="23" t="s">
        <v>21</v>
      </c>
      <c r="D17" s="65">
        <v>18700000</v>
      </c>
      <c r="E17" s="62">
        <v>0</v>
      </c>
      <c r="F17" s="65">
        <v>18700000</v>
      </c>
      <c r="G17" s="88">
        <v>0</v>
      </c>
      <c r="H17" s="89">
        <v>18700000</v>
      </c>
      <c r="I17" s="88">
        <v>0</v>
      </c>
      <c r="J17" s="89">
        <v>18700000</v>
      </c>
      <c r="K17" s="87">
        <v>0</v>
      </c>
      <c r="L17" s="89">
        <v>18700000</v>
      </c>
      <c r="M17" s="89">
        <v>0</v>
      </c>
      <c r="N17" s="89">
        <v>18700000</v>
      </c>
      <c r="O17" s="89">
        <v>0</v>
      </c>
      <c r="P17" s="88">
        <v>18700000</v>
      </c>
      <c r="Q17" s="125">
        <f t="shared" si="11"/>
        <v>0</v>
      </c>
      <c r="R17" s="118"/>
      <c r="S17" s="118"/>
      <c r="T17" s="33"/>
    </row>
    <row r="18" spans="1:20" ht="24" customHeight="1" x14ac:dyDescent="0.25">
      <c r="A18" s="21" t="s">
        <v>63</v>
      </c>
      <c r="B18" s="20" t="s">
        <v>22</v>
      </c>
      <c r="C18" s="23" t="s">
        <v>23</v>
      </c>
      <c r="D18" s="65">
        <v>36651000</v>
      </c>
      <c r="E18" s="62">
        <v>0</v>
      </c>
      <c r="F18" s="65">
        <v>36651000</v>
      </c>
      <c r="G18" s="88">
        <v>0</v>
      </c>
      <c r="H18" s="89">
        <v>36651000</v>
      </c>
      <c r="I18" s="88">
        <f>J18-H18</f>
        <v>-8081000</v>
      </c>
      <c r="J18" s="89">
        <v>28570000</v>
      </c>
      <c r="K18" s="87">
        <v>0</v>
      </c>
      <c r="L18" s="89">
        <v>28570000</v>
      </c>
      <c r="M18" s="89">
        <v>0</v>
      </c>
      <c r="N18" s="89">
        <v>28570000</v>
      </c>
      <c r="O18" s="89">
        <v>0</v>
      </c>
      <c r="P18" s="88">
        <v>28570000</v>
      </c>
      <c r="Q18" s="125">
        <f t="shared" si="11"/>
        <v>-8081000</v>
      </c>
      <c r="R18" s="118"/>
      <c r="S18" s="118"/>
      <c r="T18" s="33"/>
    </row>
    <row r="19" spans="1:20" ht="26.25" customHeight="1" x14ac:dyDescent="0.25">
      <c r="A19" s="21" t="s">
        <v>64</v>
      </c>
      <c r="B19" s="24" t="s">
        <v>24</v>
      </c>
      <c r="C19" s="25" t="s">
        <v>25</v>
      </c>
      <c r="D19" s="66">
        <v>6434800</v>
      </c>
      <c r="E19" s="62">
        <v>0</v>
      </c>
      <c r="F19" s="67">
        <v>6434800</v>
      </c>
      <c r="G19" s="16">
        <v>0</v>
      </c>
      <c r="H19" s="90">
        <v>6434800</v>
      </c>
      <c r="I19" s="16">
        <f>J19-H19</f>
        <v>1110000</v>
      </c>
      <c r="J19" s="90">
        <v>7544800</v>
      </c>
      <c r="K19" s="87">
        <v>0</v>
      </c>
      <c r="L19" s="90">
        <v>7544800</v>
      </c>
      <c r="M19" s="90">
        <f>N19-L19</f>
        <v>3995200</v>
      </c>
      <c r="N19" s="90">
        <v>11540000</v>
      </c>
      <c r="O19" s="90">
        <v>0</v>
      </c>
      <c r="P19" s="16">
        <v>11540000</v>
      </c>
      <c r="Q19" s="125">
        <f t="shared" si="11"/>
        <v>5105200</v>
      </c>
      <c r="R19" s="118"/>
      <c r="S19" s="118"/>
      <c r="T19" s="29"/>
    </row>
    <row r="20" spans="1:20" x14ac:dyDescent="0.25">
      <c r="A20" s="21" t="s">
        <v>65</v>
      </c>
      <c r="B20" s="24"/>
      <c r="C20" s="25" t="s">
        <v>26</v>
      </c>
      <c r="D20" s="68">
        <f>D21+D22+D23+D28+D32+D25</f>
        <v>89493149.870000005</v>
      </c>
      <c r="E20" s="68">
        <f>E21+E22+E23+E25+E32</f>
        <v>32179317.52</v>
      </c>
      <c r="F20" s="67">
        <f>F21+F22+F23+F26+F27+F29+F30+F32</f>
        <v>121672467.38999999</v>
      </c>
      <c r="G20" s="44">
        <v>0</v>
      </c>
      <c r="H20" s="90">
        <f>H21+H22+H23+H26+H27+H29+H30+H32</f>
        <v>121672467.38999999</v>
      </c>
      <c r="I20" s="44">
        <f>J20-H20</f>
        <v>8720193.0900000185</v>
      </c>
      <c r="J20" s="90">
        <f>J21+J22+J23+J26+J27+J29+J30+J32+J31</f>
        <v>130392660.48</v>
      </c>
      <c r="K20" s="87">
        <f t="shared" ref="K20:K27" si="23">K21+K33</f>
        <v>0</v>
      </c>
      <c r="L20" s="90">
        <f>L21+L22+L23+L26+L27+L29+L30+L32+L31</f>
        <v>130392660.48</v>
      </c>
      <c r="M20" s="90">
        <f t="shared" ref="M20" si="24">M21+M22+M23+M26+M27+M29+M30+M32+M31</f>
        <v>-12440021.119999999</v>
      </c>
      <c r="N20" s="90">
        <f>N21+N22+N23+N26+N27+N29+N30+N32+N31</f>
        <v>117952639.36</v>
      </c>
      <c r="O20" s="90">
        <f t="shared" ref="O20:P20" si="25">O21+O22+O23+O26+O27+O29+O30+O32+O31</f>
        <v>6217846.1400000025</v>
      </c>
      <c r="P20" s="90">
        <f t="shared" si="25"/>
        <v>124170485.5</v>
      </c>
      <c r="Q20" s="125">
        <f t="shared" si="11"/>
        <v>34677335.630000018</v>
      </c>
      <c r="R20" s="118"/>
      <c r="S20" s="118"/>
      <c r="T20" s="29"/>
    </row>
    <row r="21" spans="1:20" ht="48.75" customHeight="1" x14ac:dyDescent="0.25">
      <c r="A21" s="21" t="s">
        <v>66</v>
      </c>
      <c r="B21" s="24" t="s">
        <v>27</v>
      </c>
      <c r="C21" s="26" t="s">
        <v>28</v>
      </c>
      <c r="D21" s="70">
        <v>54699583.299999997</v>
      </c>
      <c r="E21" s="70">
        <v>0</v>
      </c>
      <c r="F21" s="84">
        <v>54699583.299999997</v>
      </c>
      <c r="G21" s="7">
        <v>0</v>
      </c>
      <c r="H21" s="79">
        <v>54699583.299999997</v>
      </c>
      <c r="I21" s="7">
        <f>J21-H21</f>
        <v>7436669.9800000042</v>
      </c>
      <c r="J21" s="79">
        <v>62136253.280000001</v>
      </c>
      <c r="K21" s="87">
        <v>0</v>
      </c>
      <c r="L21" s="79">
        <v>62136253.280000001</v>
      </c>
      <c r="M21" s="79">
        <f>N21-L21</f>
        <v>156902.5700000003</v>
      </c>
      <c r="N21" s="79">
        <v>62293155.850000001</v>
      </c>
      <c r="O21" s="79">
        <v>0</v>
      </c>
      <c r="P21" s="88">
        <v>62293155.850000001</v>
      </c>
      <c r="Q21" s="125">
        <f t="shared" si="11"/>
        <v>7593572.5500000045</v>
      </c>
      <c r="R21" s="118"/>
      <c r="S21" s="118"/>
      <c r="T21" s="29"/>
    </row>
    <row r="22" spans="1:20" ht="29.25" customHeight="1" x14ac:dyDescent="0.25">
      <c r="A22" s="21" t="s">
        <v>67</v>
      </c>
      <c r="B22" s="24" t="s">
        <v>29</v>
      </c>
      <c r="C22" s="26" t="s">
        <v>30</v>
      </c>
      <c r="D22" s="70">
        <v>1420000</v>
      </c>
      <c r="E22" s="70">
        <v>0</v>
      </c>
      <c r="F22" s="84">
        <v>1420000</v>
      </c>
      <c r="G22" s="7">
        <v>0</v>
      </c>
      <c r="H22" s="79">
        <v>1420000</v>
      </c>
      <c r="I22" s="7">
        <f t="shared" ref="I22:I32" si="26">J22-H22</f>
        <v>1660000</v>
      </c>
      <c r="J22" s="79">
        <v>3080000</v>
      </c>
      <c r="K22" s="87">
        <v>0</v>
      </c>
      <c r="L22" s="79">
        <v>3080000</v>
      </c>
      <c r="M22" s="79">
        <v>0</v>
      </c>
      <c r="N22" s="79">
        <v>3080000</v>
      </c>
      <c r="O22" s="79">
        <v>0</v>
      </c>
      <c r="P22" s="88">
        <v>3080000</v>
      </c>
      <c r="Q22" s="125">
        <f t="shared" si="11"/>
        <v>1660000</v>
      </c>
      <c r="R22" s="118"/>
      <c r="S22" s="118"/>
      <c r="T22" s="29"/>
    </row>
    <row r="23" spans="1:20" ht="41.25" customHeight="1" x14ac:dyDescent="0.25">
      <c r="A23" s="21" t="s">
        <v>68</v>
      </c>
      <c r="B23" s="24" t="s">
        <v>31</v>
      </c>
      <c r="C23" s="26" t="s">
        <v>32</v>
      </c>
      <c r="D23" s="70">
        <v>100000</v>
      </c>
      <c r="E23" s="70">
        <v>0</v>
      </c>
      <c r="F23" s="84">
        <v>100000</v>
      </c>
      <c r="G23" s="7">
        <v>0</v>
      </c>
      <c r="H23" s="79">
        <v>100000</v>
      </c>
      <c r="I23" s="7">
        <f t="shared" si="26"/>
        <v>305401.93</v>
      </c>
      <c r="J23" s="79">
        <v>405401.93</v>
      </c>
      <c r="K23" s="87">
        <v>0</v>
      </c>
      <c r="L23" s="79">
        <v>405401.93</v>
      </c>
      <c r="M23" s="79">
        <f>N23-L23</f>
        <v>542220.07000000007</v>
      </c>
      <c r="N23" s="79">
        <v>947622</v>
      </c>
      <c r="O23" s="79">
        <v>0</v>
      </c>
      <c r="P23" s="88">
        <v>947622</v>
      </c>
      <c r="Q23" s="125">
        <f t="shared" si="11"/>
        <v>847622</v>
      </c>
      <c r="R23" s="118"/>
      <c r="S23" s="118"/>
      <c r="T23" s="29"/>
    </row>
    <row r="24" spans="1:20" ht="38.25" hidden="1" customHeight="1" x14ac:dyDescent="0.25">
      <c r="A24" s="21" t="s">
        <v>69</v>
      </c>
      <c r="B24" s="24" t="s">
        <v>33</v>
      </c>
      <c r="C24" s="27" t="s">
        <v>34</v>
      </c>
      <c r="D24" s="71"/>
      <c r="E24" s="70">
        <v>0</v>
      </c>
      <c r="F24" s="84">
        <v>54807646.719999999</v>
      </c>
      <c r="G24" s="7">
        <v>0</v>
      </c>
      <c r="H24" s="79">
        <v>54807646.719999999</v>
      </c>
      <c r="I24" s="7">
        <f t="shared" si="26"/>
        <v>0</v>
      </c>
      <c r="J24" s="79">
        <v>54807646.719999999</v>
      </c>
      <c r="K24" s="87">
        <f t="shared" si="23"/>
        <v>792165.5</v>
      </c>
      <c r="L24" s="79">
        <v>54807646.719999999</v>
      </c>
      <c r="M24" s="79"/>
      <c r="N24" s="79">
        <v>54807646.719999999</v>
      </c>
      <c r="O24" s="79"/>
      <c r="P24" s="16"/>
      <c r="Q24" s="125">
        <f t="shared" si="11"/>
        <v>792165.5</v>
      </c>
      <c r="R24" s="118"/>
      <c r="S24" s="118"/>
      <c r="T24" s="29"/>
    </row>
    <row r="25" spans="1:20" ht="22.5" customHeight="1" x14ac:dyDescent="0.25">
      <c r="A25" s="103" t="s">
        <v>69</v>
      </c>
      <c r="B25" s="104" t="s">
        <v>91</v>
      </c>
      <c r="C25" s="25" t="s">
        <v>90</v>
      </c>
      <c r="D25" s="68">
        <f>D26+D27</f>
        <v>17762006.460000001</v>
      </c>
      <c r="E25" s="69">
        <v>0</v>
      </c>
      <c r="F25" s="67">
        <f>F26+F27</f>
        <v>17762006.460000001</v>
      </c>
      <c r="G25" s="44">
        <v>0</v>
      </c>
      <c r="H25" s="90">
        <f>H26+H27</f>
        <v>17762006.460000001</v>
      </c>
      <c r="I25" s="7">
        <f t="shared" si="26"/>
        <v>4704585.7199999988</v>
      </c>
      <c r="J25" s="90">
        <f>J26+J27</f>
        <v>22466592.18</v>
      </c>
      <c r="K25" s="87">
        <v>0</v>
      </c>
      <c r="L25" s="90">
        <f>L26+L27</f>
        <v>22466592.18</v>
      </c>
      <c r="M25" s="90">
        <f t="shared" ref="M25:P25" si="27">M26+M27</f>
        <v>11719863.540000001</v>
      </c>
      <c r="N25" s="90">
        <f t="shared" si="27"/>
        <v>34186455.719999999</v>
      </c>
      <c r="O25" s="90">
        <f t="shared" si="27"/>
        <v>13956193.760000002</v>
      </c>
      <c r="P25" s="90">
        <f t="shared" si="27"/>
        <v>48142649.480000004</v>
      </c>
      <c r="Q25" s="125">
        <f t="shared" si="11"/>
        <v>30380643.020000003</v>
      </c>
      <c r="R25" s="118"/>
      <c r="S25" s="118"/>
      <c r="T25" s="29"/>
    </row>
    <row r="26" spans="1:20" ht="48.75" customHeight="1" x14ac:dyDescent="0.25">
      <c r="A26" s="21" t="s">
        <v>92</v>
      </c>
      <c r="B26" s="24" t="s">
        <v>88</v>
      </c>
      <c r="C26" s="27" t="s">
        <v>79</v>
      </c>
      <c r="D26" s="71">
        <v>16000000</v>
      </c>
      <c r="E26" s="70">
        <v>0</v>
      </c>
      <c r="F26" s="84">
        <v>16000000</v>
      </c>
      <c r="G26" s="7">
        <v>0</v>
      </c>
      <c r="H26" s="79">
        <v>16000000</v>
      </c>
      <c r="I26" s="7">
        <f t="shared" si="26"/>
        <v>3777692.1799999997</v>
      </c>
      <c r="J26" s="79">
        <v>19777692.18</v>
      </c>
      <c r="K26" s="87">
        <f t="shared" si="23"/>
        <v>0</v>
      </c>
      <c r="L26" s="79">
        <v>19777692.18</v>
      </c>
      <c r="M26" s="79">
        <f>N26-L26</f>
        <v>5392826.9100000001</v>
      </c>
      <c r="N26" s="79">
        <v>25170519.09</v>
      </c>
      <c r="O26" s="79">
        <f>P26-N26</f>
        <v>13956193.760000002</v>
      </c>
      <c r="P26" s="88">
        <v>39126712.850000001</v>
      </c>
      <c r="Q26" s="125">
        <f t="shared" si="11"/>
        <v>23126712.850000001</v>
      </c>
      <c r="R26" s="118"/>
      <c r="S26" s="118"/>
      <c r="T26" s="29"/>
    </row>
    <row r="27" spans="1:20" ht="39" customHeight="1" x14ac:dyDescent="0.25">
      <c r="A27" s="21" t="s">
        <v>94</v>
      </c>
      <c r="B27" s="24" t="s">
        <v>89</v>
      </c>
      <c r="C27" s="27" t="s">
        <v>80</v>
      </c>
      <c r="D27" s="71">
        <v>1762006.46</v>
      </c>
      <c r="E27" s="70">
        <v>0</v>
      </c>
      <c r="F27" s="84">
        <v>1762006.46</v>
      </c>
      <c r="G27" s="7">
        <v>0</v>
      </c>
      <c r="H27" s="79">
        <v>1762006.46</v>
      </c>
      <c r="I27" s="7">
        <f t="shared" si="26"/>
        <v>926893.54</v>
      </c>
      <c r="J27" s="79">
        <v>2688900</v>
      </c>
      <c r="K27" s="87">
        <f t="shared" si="23"/>
        <v>0</v>
      </c>
      <c r="L27" s="79">
        <v>2688900</v>
      </c>
      <c r="M27" s="79">
        <f>N27-L27</f>
        <v>6327036.6300000008</v>
      </c>
      <c r="N27" s="79">
        <v>9015936.6300000008</v>
      </c>
      <c r="O27" s="79">
        <v>0</v>
      </c>
      <c r="P27" s="88">
        <v>9015936.6300000008</v>
      </c>
      <c r="Q27" s="125">
        <f t="shared" si="11"/>
        <v>7253930.1700000009</v>
      </c>
      <c r="R27" s="118"/>
      <c r="S27" s="118"/>
      <c r="T27" s="29"/>
    </row>
    <row r="28" spans="1:20" s="106" customFormat="1" ht="27" customHeight="1" x14ac:dyDescent="0.25">
      <c r="A28" s="103" t="s">
        <v>70</v>
      </c>
      <c r="B28" s="104" t="s">
        <v>95</v>
      </c>
      <c r="C28" s="25" t="s">
        <v>35</v>
      </c>
      <c r="D28" s="68">
        <f>D29+D30</f>
        <v>1479000</v>
      </c>
      <c r="E28" s="69">
        <v>0</v>
      </c>
      <c r="F28" s="67">
        <f>F29+F30</f>
        <v>1479000</v>
      </c>
      <c r="G28" s="44">
        <v>0</v>
      </c>
      <c r="H28" s="90">
        <f>H29+H30</f>
        <v>1479000</v>
      </c>
      <c r="I28" s="7">
        <f t="shared" si="26"/>
        <v>825413.08999999985</v>
      </c>
      <c r="J28" s="90">
        <f>J29+J30</f>
        <v>2304413.09</v>
      </c>
      <c r="K28" s="90">
        <f t="shared" ref="K28:P28" si="28">K29+K30</f>
        <v>0</v>
      </c>
      <c r="L28" s="90">
        <f t="shared" si="28"/>
        <v>2304413.09</v>
      </c>
      <c r="M28" s="90">
        <v>0</v>
      </c>
      <c r="N28" s="90">
        <f t="shared" si="28"/>
        <v>2304413.09</v>
      </c>
      <c r="O28" s="90">
        <f t="shared" si="28"/>
        <v>0</v>
      </c>
      <c r="P28" s="90">
        <f t="shared" si="28"/>
        <v>2304413.09</v>
      </c>
      <c r="Q28" s="125">
        <f t="shared" si="11"/>
        <v>825413.08999999985</v>
      </c>
      <c r="R28" s="118"/>
      <c r="S28" s="118"/>
      <c r="T28" s="105"/>
    </row>
    <row r="29" spans="1:20" ht="47.25" customHeight="1" x14ac:dyDescent="0.25">
      <c r="A29" s="21" t="s">
        <v>93</v>
      </c>
      <c r="B29" s="24" t="s">
        <v>82</v>
      </c>
      <c r="C29" s="26" t="s">
        <v>81</v>
      </c>
      <c r="D29" s="70">
        <v>934000</v>
      </c>
      <c r="E29" s="70">
        <v>0</v>
      </c>
      <c r="F29" s="84">
        <v>934000</v>
      </c>
      <c r="G29" s="7">
        <v>0</v>
      </c>
      <c r="H29" s="79">
        <v>934000</v>
      </c>
      <c r="I29" s="7">
        <f t="shared" si="26"/>
        <v>0</v>
      </c>
      <c r="J29" s="79">
        <v>934000</v>
      </c>
      <c r="K29" s="87">
        <f>K30+K42</f>
        <v>0</v>
      </c>
      <c r="L29" s="79">
        <v>934000</v>
      </c>
      <c r="M29" s="79">
        <v>0</v>
      </c>
      <c r="N29" s="79">
        <v>934000</v>
      </c>
      <c r="O29" s="79">
        <v>0</v>
      </c>
      <c r="P29" s="88">
        <v>934000</v>
      </c>
      <c r="Q29" s="125">
        <f t="shared" si="11"/>
        <v>0</v>
      </c>
      <c r="R29" s="118"/>
      <c r="S29" s="118"/>
      <c r="T29" s="29"/>
    </row>
    <row r="30" spans="1:20" ht="67.5" customHeight="1" x14ac:dyDescent="0.25">
      <c r="A30" s="35" t="s">
        <v>96</v>
      </c>
      <c r="B30" s="24" t="s">
        <v>83</v>
      </c>
      <c r="C30" s="40" t="s">
        <v>84</v>
      </c>
      <c r="D30" s="72">
        <v>545000</v>
      </c>
      <c r="E30" s="70">
        <v>0</v>
      </c>
      <c r="F30" s="85">
        <v>545000</v>
      </c>
      <c r="G30" s="7">
        <v>0</v>
      </c>
      <c r="H30" s="79">
        <v>545000</v>
      </c>
      <c r="I30" s="7">
        <f t="shared" si="26"/>
        <v>825413.09000000008</v>
      </c>
      <c r="J30" s="79">
        <v>1370413.09</v>
      </c>
      <c r="K30" s="87">
        <f>K31+K43</f>
        <v>0</v>
      </c>
      <c r="L30" s="79">
        <v>1370413.09</v>
      </c>
      <c r="M30" s="79">
        <v>0</v>
      </c>
      <c r="N30" s="79">
        <v>1370413.09</v>
      </c>
      <c r="O30" s="79">
        <v>0</v>
      </c>
      <c r="P30" s="88">
        <v>1370413.09</v>
      </c>
      <c r="Q30" s="125">
        <f t="shared" si="11"/>
        <v>825413.09000000008</v>
      </c>
      <c r="R30" s="118"/>
      <c r="S30" s="118"/>
      <c r="T30" s="29"/>
    </row>
    <row r="31" spans="1:20" ht="67.5" hidden="1" customHeight="1" x14ac:dyDescent="0.25">
      <c r="A31" s="35"/>
      <c r="B31" s="31"/>
      <c r="C31" s="40"/>
      <c r="D31" s="72"/>
      <c r="E31" s="72"/>
      <c r="F31" s="85"/>
      <c r="G31" s="7"/>
      <c r="H31" s="79"/>
      <c r="I31" s="7">
        <f t="shared" si="26"/>
        <v>0</v>
      </c>
      <c r="J31" s="79"/>
      <c r="K31" s="87">
        <f>K32+K44</f>
        <v>0</v>
      </c>
      <c r="L31" s="79">
        <v>0</v>
      </c>
      <c r="M31" s="79"/>
      <c r="N31" s="79">
        <v>0</v>
      </c>
      <c r="O31" s="79"/>
      <c r="P31" s="16"/>
      <c r="Q31" s="125">
        <f t="shared" si="11"/>
        <v>0</v>
      </c>
      <c r="R31" s="118"/>
      <c r="S31" s="118"/>
      <c r="T31" s="29"/>
    </row>
    <row r="32" spans="1:20" ht="38.25" customHeight="1" x14ac:dyDescent="0.25">
      <c r="A32" s="35" t="s">
        <v>71</v>
      </c>
      <c r="B32" s="116" t="s">
        <v>36</v>
      </c>
      <c r="C32" s="40" t="s">
        <v>37</v>
      </c>
      <c r="D32" s="72">
        <v>14032560.109999999</v>
      </c>
      <c r="E32" s="72">
        <v>32179317.52</v>
      </c>
      <c r="F32" s="114">
        <f>D32+E32</f>
        <v>46211877.629999995</v>
      </c>
      <c r="G32" s="112">
        <v>0</v>
      </c>
      <c r="H32" s="110">
        <f>F32+G32</f>
        <v>46211877.629999995</v>
      </c>
      <c r="I32" s="7">
        <f t="shared" si="26"/>
        <v>-6211877.6299999952</v>
      </c>
      <c r="J32" s="110">
        <v>40000000</v>
      </c>
      <c r="K32" s="119">
        <f>K33+K45</f>
        <v>0</v>
      </c>
      <c r="L32" s="110">
        <v>40000000</v>
      </c>
      <c r="M32" s="110">
        <f>N32-L32</f>
        <v>-24859007.300000001</v>
      </c>
      <c r="N32" s="110">
        <v>15140992.699999999</v>
      </c>
      <c r="O32" s="110">
        <f>P32-N32</f>
        <v>-7738347.6199999992</v>
      </c>
      <c r="P32" s="128">
        <v>7402645.0800000001</v>
      </c>
      <c r="Q32" s="125">
        <f t="shared" si="11"/>
        <v>-6629915.0299999956</v>
      </c>
      <c r="R32" s="118"/>
      <c r="S32" s="118"/>
      <c r="T32" s="29"/>
    </row>
    <row r="33" spans="1:20" ht="12.75" customHeight="1" x14ac:dyDescent="0.25">
      <c r="A33" s="36"/>
      <c r="B33" s="117"/>
      <c r="C33" s="41"/>
      <c r="D33" s="121"/>
      <c r="E33" s="121"/>
      <c r="F33" s="115"/>
      <c r="G33" s="113"/>
      <c r="H33" s="111"/>
      <c r="I33" s="113"/>
      <c r="J33" s="111"/>
      <c r="K33" s="120"/>
      <c r="L33" s="111"/>
      <c r="M33" s="111"/>
      <c r="N33" s="111"/>
      <c r="O33" s="111"/>
      <c r="P33" s="39"/>
      <c r="Q33" s="125">
        <f t="shared" si="11"/>
        <v>0</v>
      </c>
      <c r="R33" s="118"/>
      <c r="S33" s="118"/>
      <c r="T33" s="29"/>
    </row>
    <row r="34" spans="1:20" ht="26.25" customHeight="1" x14ac:dyDescent="0.25">
      <c r="A34" s="49" t="s">
        <v>72</v>
      </c>
      <c r="B34" s="50" t="s">
        <v>38</v>
      </c>
      <c r="C34" s="51" t="s">
        <v>39</v>
      </c>
      <c r="D34" s="73">
        <f>D36+D37+D38+D39</f>
        <v>1754757412.71</v>
      </c>
      <c r="E34" s="73">
        <f>F34-D34</f>
        <v>768980758.50999975</v>
      </c>
      <c r="F34" s="74">
        <f>F35+F42+F43+F41</f>
        <v>2523738171.2199998</v>
      </c>
      <c r="G34" s="91">
        <v>0</v>
      </c>
      <c r="H34" s="92">
        <f>H35+H42+H43+H41</f>
        <v>2523738171.2199998</v>
      </c>
      <c r="I34" s="92">
        <f t="shared" ref="I34:J34" si="29">I35+I42+I43+I41</f>
        <v>301759407.26999998</v>
      </c>
      <c r="J34" s="92">
        <f t="shared" si="29"/>
        <v>2825497578.4899998</v>
      </c>
      <c r="K34" s="92">
        <f>L34-J34</f>
        <v>2083632.2100000381</v>
      </c>
      <c r="L34" s="92">
        <f t="shared" ref="L34:P34" si="30">L35+L42+L43+L41</f>
        <v>2827581210.6999998</v>
      </c>
      <c r="M34" s="92">
        <f>M36+M37+M38+M39</f>
        <v>-4921782.6599998474</v>
      </c>
      <c r="N34" s="92">
        <f t="shared" si="30"/>
        <v>2822659428.04</v>
      </c>
      <c r="O34" s="92">
        <f t="shared" si="30"/>
        <v>-5056784.0900000334</v>
      </c>
      <c r="P34" s="92">
        <f t="shared" si="30"/>
        <v>2817602643.9499998</v>
      </c>
      <c r="Q34" s="125">
        <f t="shared" si="11"/>
        <v>1062845231.2399999</v>
      </c>
      <c r="R34" s="118"/>
      <c r="S34" s="118"/>
      <c r="T34" s="29"/>
    </row>
    <row r="35" spans="1:20" ht="51.75" customHeight="1" x14ac:dyDescent="0.25">
      <c r="A35" s="49" t="s">
        <v>73</v>
      </c>
      <c r="B35" s="50" t="s">
        <v>40</v>
      </c>
      <c r="C35" s="52" t="s">
        <v>41</v>
      </c>
      <c r="D35" s="75">
        <f>D36+D37+D38+D39</f>
        <v>1754757412.71</v>
      </c>
      <c r="E35" s="75">
        <f>F35-D35</f>
        <v>768980758.50999975</v>
      </c>
      <c r="F35" s="76">
        <f t="shared" ref="F35" si="31">F36+F37+F38+F39</f>
        <v>2523738171.2199998</v>
      </c>
      <c r="G35" s="91">
        <v>0</v>
      </c>
      <c r="H35" s="92">
        <f t="shared" ref="H35" si="32">H36+H37+H38+H39</f>
        <v>2523738171.2199998</v>
      </c>
      <c r="I35" s="92">
        <f>J35-H35</f>
        <v>301759407.26999998</v>
      </c>
      <c r="J35" s="92">
        <f>J36+J37+J38+J39</f>
        <v>2825497578.4899998</v>
      </c>
      <c r="K35" s="92">
        <f t="shared" ref="K35:P35" si="33">K36+K37+K38+K39</f>
        <v>2083632.2099999785</v>
      </c>
      <c r="L35" s="92">
        <f t="shared" si="33"/>
        <v>2827581210.6999998</v>
      </c>
      <c r="M35" s="92">
        <f>M36+M37+M38+M39</f>
        <v>-4921782.6599998474</v>
      </c>
      <c r="N35" s="92">
        <f t="shared" si="33"/>
        <v>2822659428.04</v>
      </c>
      <c r="O35" s="92">
        <f t="shared" si="33"/>
        <v>-5056784.0900000334</v>
      </c>
      <c r="P35" s="92">
        <f t="shared" si="33"/>
        <v>2817602643.9499998</v>
      </c>
      <c r="Q35" s="125">
        <f t="shared" si="11"/>
        <v>1062845231.2399999</v>
      </c>
      <c r="R35" s="118"/>
      <c r="S35" s="118"/>
      <c r="T35" s="29"/>
    </row>
    <row r="36" spans="1:20" s="108" customFormat="1" ht="39" customHeight="1" x14ac:dyDescent="0.25">
      <c r="A36" s="107" t="s">
        <v>75</v>
      </c>
      <c r="B36" s="56" t="s">
        <v>42</v>
      </c>
      <c r="C36" s="57" t="s">
        <v>43</v>
      </c>
      <c r="D36" s="58">
        <v>330200000</v>
      </c>
      <c r="E36" s="58">
        <v>0</v>
      </c>
      <c r="F36" s="86">
        <v>330200000</v>
      </c>
      <c r="G36" s="12">
        <v>0</v>
      </c>
      <c r="H36" s="59">
        <v>330200000</v>
      </c>
      <c r="I36" s="59">
        <f>J36-H36</f>
        <v>17813720</v>
      </c>
      <c r="J36" s="59">
        <v>348013720</v>
      </c>
      <c r="K36" s="59">
        <f t="shared" ref="K36:K41" si="34">L36-J36</f>
        <v>3749861.7099999785</v>
      </c>
      <c r="L36" s="59">
        <v>351763581.70999998</v>
      </c>
      <c r="M36" s="59">
        <v>0</v>
      </c>
      <c r="N36" s="59">
        <v>351763581.70999998</v>
      </c>
      <c r="O36" s="59">
        <v>0</v>
      </c>
      <c r="P36" s="88">
        <v>351763581.70999998</v>
      </c>
      <c r="Q36" s="125">
        <f t="shared" si="11"/>
        <v>21563581.709999979</v>
      </c>
      <c r="R36" s="118"/>
      <c r="S36" s="118"/>
      <c r="T36" s="29"/>
    </row>
    <row r="37" spans="1:20" s="141" customFormat="1" ht="26.25" customHeight="1" x14ac:dyDescent="0.25">
      <c r="A37" s="130" t="s">
        <v>76</v>
      </c>
      <c r="B37" s="131" t="s">
        <v>44</v>
      </c>
      <c r="C37" s="132" t="s">
        <v>45</v>
      </c>
      <c r="D37" s="133">
        <v>638088632.17999995</v>
      </c>
      <c r="E37" s="133">
        <f>F37-D37</f>
        <v>893770757.90999997</v>
      </c>
      <c r="F37" s="134">
        <v>1531859390.0899999</v>
      </c>
      <c r="G37" s="135">
        <v>0</v>
      </c>
      <c r="H37" s="136">
        <v>1531859390.0899999</v>
      </c>
      <c r="I37" s="136">
        <f>J37-H37</f>
        <v>234364267.75</v>
      </c>
      <c r="J37" s="136">
        <v>1766223657.8399999</v>
      </c>
      <c r="K37" s="136">
        <f t="shared" si="34"/>
        <v>792165.5</v>
      </c>
      <c r="L37" s="136">
        <v>1767015823.3399999</v>
      </c>
      <c r="M37" s="136">
        <f>N37-L37</f>
        <v>-10534228.079999924</v>
      </c>
      <c r="N37" s="136">
        <v>1756481595.26</v>
      </c>
      <c r="O37" s="136">
        <f>P37-N37</f>
        <v>-2400000</v>
      </c>
      <c r="P37" s="137">
        <v>1754081595.26</v>
      </c>
      <c r="Q37" s="138">
        <f>E37+G37+I37+K37+M37+O37</f>
        <v>1115992963.0799999</v>
      </c>
      <c r="R37" s="139"/>
      <c r="S37" s="118"/>
      <c r="T37" s="140"/>
    </row>
    <row r="38" spans="1:20" s="108" customFormat="1" ht="26.25" customHeight="1" x14ac:dyDescent="0.25">
      <c r="A38" s="109" t="s">
        <v>77</v>
      </c>
      <c r="B38" s="53" t="s">
        <v>46</v>
      </c>
      <c r="C38" s="54" t="s">
        <v>47</v>
      </c>
      <c r="D38" s="77">
        <v>632390957.50999999</v>
      </c>
      <c r="E38" s="77">
        <f>F38-D38</f>
        <v>2648681.1399999857</v>
      </c>
      <c r="F38" s="86">
        <v>635039638.64999998</v>
      </c>
      <c r="G38" s="12">
        <v>0</v>
      </c>
      <c r="H38" s="59">
        <v>635039638.64999998</v>
      </c>
      <c r="I38" s="59">
        <f>J38-H38</f>
        <v>38589598</v>
      </c>
      <c r="J38" s="59">
        <v>673629236.64999998</v>
      </c>
      <c r="K38" s="59">
        <f t="shared" si="34"/>
        <v>-2458395</v>
      </c>
      <c r="L38" s="59">
        <v>671170841.64999998</v>
      </c>
      <c r="M38" s="59">
        <f>N38-L38</f>
        <v>-7921574.5799999237</v>
      </c>
      <c r="N38" s="59">
        <v>663249267.07000005</v>
      </c>
      <c r="O38" s="59">
        <f>P38-N38</f>
        <v>-2656784.0900000334</v>
      </c>
      <c r="P38" s="88">
        <v>660592482.98000002</v>
      </c>
      <c r="Q38" s="125">
        <f t="shared" si="11"/>
        <v>28201525.470000029</v>
      </c>
      <c r="R38" s="118"/>
      <c r="S38" s="118"/>
      <c r="T38" s="29"/>
    </row>
    <row r="39" spans="1:20" s="108" customFormat="1" ht="26.25" customHeight="1" x14ac:dyDescent="0.25">
      <c r="A39" s="109" t="s">
        <v>78</v>
      </c>
      <c r="B39" s="53" t="s">
        <v>48</v>
      </c>
      <c r="C39" s="54" t="s">
        <v>49</v>
      </c>
      <c r="D39" s="77">
        <v>154077823.02000001</v>
      </c>
      <c r="E39" s="77">
        <f>F39-D39</f>
        <v>-127438680.54000001</v>
      </c>
      <c r="F39" s="86">
        <v>26639142.48</v>
      </c>
      <c r="G39" s="12">
        <v>0</v>
      </c>
      <c r="H39" s="59">
        <v>26639142.48</v>
      </c>
      <c r="I39" s="59">
        <f>J39-H39</f>
        <v>10991821.52</v>
      </c>
      <c r="J39" s="59">
        <v>37630964</v>
      </c>
      <c r="K39" s="59">
        <f t="shared" si="34"/>
        <v>0</v>
      </c>
      <c r="L39" s="59">
        <v>37630964</v>
      </c>
      <c r="M39" s="59">
        <f>N39-L39</f>
        <v>13534020</v>
      </c>
      <c r="N39" s="59">
        <v>51164984</v>
      </c>
      <c r="O39" s="59">
        <f>P39-N39</f>
        <v>0</v>
      </c>
      <c r="P39" s="88">
        <v>51164984</v>
      </c>
      <c r="Q39" s="125">
        <f t="shared" si="11"/>
        <v>-102912839.02000001</v>
      </c>
      <c r="R39" s="118"/>
      <c r="S39" s="118"/>
      <c r="T39" s="29"/>
    </row>
    <row r="40" spans="1:20" ht="39" customHeight="1" x14ac:dyDescent="0.25">
      <c r="A40" s="49" t="s">
        <v>74</v>
      </c>
      <c r="B40" s="53" t="s">
        <v>86</v>
      </c>
      <c r="C40" s="54" t="s">
        <v>87</v>
      </c>
      <c r="D40" s="58">
        <v>0</v>
      </c>
      <c r="E40" s="58">
        <v>0</v>
      </c>
      <c r="F40" s="86">
        <v>0</v>
      </c>
      <c r="G40" s="59">
        <v>0</v>
      </c>
      <c r="H40" s="59">
        <v>0</v>
      </c>
      <c r="I40" s="59">
        <v>0</v>
      </c>
      <c r="J40" s="59">
        <v>0</v>
      </c>
      <c r="K40" s="59">
        <f t="shared" si="34"/>
        <v>0</v>
      </c>
      <c r="L40" s="59">
        <v>0</v>
      </c>
      <c r="M40" s="59">
        <v>0</v>
      </c>
      <c r="N40" s="59">
        <v>0</v>
      </c>
      <c r="O40" s="59">
        <v>0</v>
      </c>
      <c r="P40" s="89">
        <v>0</v>
      </c>
      <c r="Q40" s="125">
        <f t="shared" si="11"/>
        <v>0</v>
      </c>
      <c r="R40" s="118"/>
      <c r="S40" s="118"/>
      <c r="T40" s="29"/>
    </row>
    <row r="41" spans="1:20" s="46" customFormat="1" ht="115.5" customHeight="1" x14ac:dyDescent="0.25">
      <c r="A41" s="81" t="s">
        <v>97</v>
      </c>
      <c r="B41" s="82" t="s">
        <v>85</v>
      </c>
      <c r="C41" s="55" t="s">
        <v>56</v>
      </c>
      <c r="D41" s="58">
        <v>0</v>
      </c>
      <c r="E41" s="58">
        <v>0</v>
      </c>
      <c r="F41" s="86">
        <v>0</v>
      </c>
      <c r="G41" s="59">
        <v>0</v>
      </c>
      <c r="H41" s="59">
        <v>0</v>
      </c>
      <c r="I41" s="59">
        <v>0</v>
      </c>
      <c r="J41" s="59">
        <v>0</v>
      </c>
      <c r="K41" s="59">
        <f t="shared" si="34"/>
        <v>0</v>
      </c>
      <c r="L41" s="59">
        <v>0</v>
      </c>
      <c r="M41" s="59">
        <v>0</v>
      </c>
      <c r="N41" s="59">
        <v>0</v>
      </c>
      <c r="O41" s="59">
        <v>0</v>
      </c>
      <c r="P41" s="89">
        <v>0</v>
      </c>
      <c r="Q41" s="125">
        <f t="shared" si="11"/>
        <v>0</v>
      </c>
      <c r="R41" s="118"/>
      <c r="S41" s="118"/>
      <c r="T41" s="83"/>
    </row>
    <row r="42" spans="1:20" ht="48.75" hidden="1" customHeight="1" x14ac:dyDescent="0.25">
      <c r="A42" s="11"/>
      <c r="B42" s="9"/>
      <c r="C42" s="48" t="s">
        <v>54</v>
      </c>
      <c r="D42" s="78"/>
      <c r="E42" s="78"/>
      <c r="F42" s="111">
        <v>0</v>
      </c>
      <c r="G42" s="32">
        <v>0</v>
      </c>
      <c r="H42" s="30"/>
      <c r="I42" s="30"/>
      <c r="J42" s="30"/>
      <c r="K42" s="30"/>
      <c r="L42" s="30"/>
      <c r="M42" s="30"/>
      <c r="N42" s="30"/>
      <c r="O42" s="30"/>
      <c r="P42" s="113"/>
      <c r="Q42" s="126"/>
      <c r="R42" s="38"/>
      <c r="S42" s="118"/>
      <c r="T42" s="5"/>
    </row>
    <row r="43" spans="1:20" ht="48.75" hidden="1" customHeight="1" x14ac:dyDescent="0.25">
      <c r="A43" s="11"/>
      <c r="B43" s="9" t="s">
        <v>50</v>
      </c>
      <c r="C43" s="1" t="s">
        <v>51</v>
      </c>
      <c r="D43" s="78"/>
      <c r="E43" s="78"/>
      <c r="F43" s="79">
        <v>0</v>
      </c>
      <c r="G43" s="6">
        <v>0</v>
      </c>
      <c r="H43" s="30"/>
      <c r="I43" s="30"/>
      <c r="J43" s="30"/>
      <c r="K43" s="30"/>
      <c r="L43" s="30"/>
      <c r="M43" s="30"/>
      <c r="N43" s="30"/>
      <c r="O43" s="30"/>
      <c r="P43" s="7"/>
      <c r="Q43" s="126"/>
      <c r="R43" s="38"/>
      <c r="S43" s="118"/>
      <c r="T43" s="5"/>
    </row>
    <row r="44" spans="1:20" x14ac:dyDescent="0.25">
      <c r="G44" s="47"/>
      <c r="H44" s="47"/>
      <c r="I44" s="47"/>
      <c r="J44" s="47"/>
      <c r="K44" s="47"/>
      <c r="L44" s="47"/>
      <c r="M44" s="47"/>
      <c r="N44" s="47"/>
      <c r="O44" s="47"/>
    </row>
    <row r="45" spans="1:20" x14ac:dyDescent="0.25">
      <c r="G45" s="47"/>
      <c r="H45" s="47"/>
      <c r="I45" s="47"/>
      <c r="J45" s="47"/>
      <c r="K45" s="47"/>
      <c r="L45" s="47"/>
      <c r="M45" s="47"/>
      <c r="N45" s="47"/>
      <c r="O45" s="47"/>
    </row>
    <row r="48" spans="1:20" x14ac:dyDescent="0.25">
      <c r="Q48" s="129"/>
    </row>
  </sheetData>
  <mergeCells count="1">
    <mergeCell ref="A2:Q2"/>
  </mergeCells>
  <phoneticPr fontId="19" type="noConversion"/>
  <pageMargins left="0.31496062992125984" right="0.11811023622047245" top="0.15748031496062992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2025-05-27T01:18:06Z</dcterms:modified>
</cp:coreProperties>
</file>