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65A374DD-81BB-4D4B-B293-C3F508503A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5" i="1" l="1"/>
  <c r="N54" i="1" s="1"/>
  <c r="N53" i="1"/>
  <c r="N52" i="1" s="1"/>
  <c r="N51" i="1"/>
  <c r="N50" i="1"/>
  <c r="N49" i="1" s="1"/>
  <c r="N48" i="1"/>
  <c r="N47" i="1"/>
  <c r="N46" i="1"/>
  <c r="N45" i="1"/>
  <c r="N44" i="1"/>
  <c r="N43" i="1" s="1"/>
  <c r="N42" i="1"/>
  <c r="N40" i="1"/>
  <c r="N39" i="1"/>
  <c r="N38" i="1" s="1"/>
  <c r="N37" i="1"/>
  <c r="N36" i="1"/>
  <c r="N35" i="1"/>
  <c r="N34" i="1"/>
  <c r="N33" i="1"/>
  <c r="N32" i="1"/>
  <c r="N30" i="1"/>
  <c r="N29" i="1"/>
  <c r="N28" i="1"/>
  <c r="N27" i="1"/>
  <c r="N26" i="1" s="1"/>
  <c r="N25" i="1"/>
  <c r="N24" i="1"/>
  <c r="N23" i="1"/>
  <c r="N22" i="1"/>
  <c r="N20" i="1"/>
  <c r="N18" i="1" s="1"/>
  <c r="N19" i="1"/>
  <c r="N16" i="1"/>
  <c r="N14" i="1"/>
  <c r="N13" i="1"/>
  <c r="N12" i="1"/>
  <c r="N11" i="1"/>
  <c r="N10" i="1"/>
  <c r="N9" i="1"/>
  <c r="N8" i="1"/>
  <c r="N7" i="1"/>
  <c r="O54" i="1"/>
  <c r="O52" i="1"/>
  <c r="O49" i="1"/>
  <c r="O43" i="1"/>
  <c r="O41" i="1"/>
  <c r="O38" i="1"/>
  <c r="O31" i="1"/>
  <c r="O26" i="1"/>
  <c r="O21" i="1"/>
  <c r="O18" i="1"/>
  <c r="O15" i="1"/>
  <c r="O6" i="1"/>
  <c r="M54" i="1"/>
  <c r="L54" i="1"/>
  <c r="K54" i="1"/>
  <c r="I54" i="1"/>
  <c r="F54" i="1"/>
  <c r="E54" i="1"/>
  <c r="D54" i="1"/>
  <c r="L51" i="1"/>
  <c r="J55" i="1"/>
  <c r="J54" i="1" s="1"/>
  <c r="J51" i="1"/>
  <c r="H51" i="1"/>
  <c r="H45" i="1"/>
  <c r="N31" i="1" l="1"/>
  <c r="N21" i="1"/>
  <c r="N6" i="1"/>
  <c r="O5" i="1"/>
  <c r="H24" i="1"/>
  <c r="H16" i="1"/>
  <c r="F51" i="1"/>
  <c r="M49" i="1"/>
  <c r="K49" i="1"/>
  <c r="I49" i="1"/>
  <c r="G49" i="1"/>
  <c r="F45" i="1"/>
  <c r="F39" i="1"/>
  <c r="G15" i="1"/>
  <c r="F15" i="1"/>
  <c r="D23" i="1"/>
  <c r="D22" i="1"/>
  <c r="E6" i="1"/>
  <c r="E15" i="1"/>
  <c r="C15" i="1"/>
  <c r="E17" i="1"/>
  <c r="G17" i="1" s="1"/>
  <c r="I17" i="1" s="1"/>
  <c r="K17" i="1" s="1"/>
  <c r="M17" i="1" s="1"/>
  <c r="N17" i="1" s="1"/>
  <c r="N15" i="1" s="1"/>
  <c r="P17" i="1"/>
  <c r="D16" i="1"/>
  <c r="E43" i="1"/>
  <c r="E49" i="1"/>
  <c r="D51" i="1"/>
  <c r="D45" i="1"/>
  <c r="D44" i="1"/>
  <c r="N5" i="1" l="1"/>
  <c r="P45" i="1"/>
  <c r="D15" i="1"/>
  <c r="P51" i="1"/>
  <c r="C49" i="1"/>
  <c r="C43" i="1"/>
  <c r="L53" i="1" l="1"/>
  <c r="L52" i="1" s="1"/>
  <c r="L50" i="1"/>
  <c r="L49" i="1" s="1"/>
  <c r="L48" i="1"/>
  <c r="L47" i="1"/>
  <c r="L46" i="1"/>
  <c r="L44" i="1"/>
  <c r="L40" i="1"/>
  <c r="L39" i="1"/>
  <c r="L37" i="1"/>
  <c r="L36" i="1"/>
  <c r="L35" i="1"/>
  <c r="L34" i="1"/>
  <c r="L33" i="1"/>
  <c r="L32" i="1"/>
  <c r="L30" i="1"/>
  <c r="L29" i="1"/>
  <c r="L28" i="1"/>
  <c r="L27" i="1"/>
  <c r="L25" i="1"/>
  <c r="L24" i="1"/>
  <c r="L23" i="1"/>
  <c r="L22" i="1"/>
  <c r="M18" i="1"/>
  <c r="L20" i="1"/>
  <c r="L19" i="1"/>
  <c r="L16" i="1"/>
  <c r="L15" i="1" s="1"/>
  <c r="L14" i="1"/>
  <c r="L13" i="1"/>
  <c r="L11" i="1"/>
  <c r="L10" i="1"/>
  <c r="L9" i="1"/>
  <c r="L8" i="1"/>
  <c r="K18" i="1"/>
  <c r="J50" i="1"/>
  <c r="J49" i="1" s="1"/>
  <c r="J48" i="1"/>
  <c r="J47" i="1"/>
  <c r="J46" i="1"/>
  <c r="J44" i="1"/>
  <c r="J40" i="1"/>
  <c r="J39" i="1"/>
  <c r="J37" i="1"/>
  <c r="J36" i="1"/>
  <c r="J35" i="1"/>
  <c r="J34" i="1"/>
  <c r="J33" i="1"/>
  <c r="J32" i="1"/>
  <c r="J30" i="1"/>
  <c r="J29" i="1"/>
  <c r="J28" i="1"/>
  <c r="J27" i="1"/>
  <c r="J25" i="1"/>
  <c r="J24" i="1"/>
  <c r="J20" i="1"/>
  <c r="J19" i="1"/>
  <c r="J18" i="1" s="1"/>
  <c r="J16" i="1"/>
  <c r="J14" i="1"/>
  <c r="J13" i="1"/>
  <c r="J9" i="1"/>
  <c r="J8" i="1"/>
  <c r="I18" i="1"/>
  <c r="H50" i="1"/>
  <c r="H49" i="1" s="1"/>
  <c r="H47" i="1"/>
  <c r="H46" i="1"/>
  <c r="H44" i="1"/>
  <c r="H40" i="1"/>
  <c r="H39" i="1"/>
  <c r="H37" i="1"/>
  <c r="H36" i="1"/>
  <c r="H35" i="1"/>
  <c r="H34" i="1"/>
  <c r="H33" i="1"/>
  <c r="H32" i="1"/>
  <c r="H29" i="1"/>
  <c r="H28" i="1"/>
  <c r="H25" i="1"/>
  <c r="H15" i="1"/>
  <c r="H14" i="1"/>
  <c r="H13" i="1"/>
  <c r="H9" i="1"/>
  <c r="H8" i="1"/>
  <c r="F50" i="1"/>
  <c r="F49" i="1" s="1"/>
  <c r="F46" i="1"/>
  <c r="F37" i="1"/>
  <c r="F36" i="1"/>
  <c r="F34" i="1"/>
  <c r="F33" i="1"/>
  <c r="F32" i="1"/>
  <c r="F29" i="1"/>
  <c r="F28" i="1"/>
  <c r="F25" i="1"/>
  <c r="F24" i="1"/>
  <c r="G20" i="1"/>
  <c r="H20" i="1" s="1"/>
  <c r="F14" i="1"/>
  <c r="F13" i="1"/>
  <c r="D50" i="1"/>
  <c r="D48" i="1"/>
  <c r="D47" i="1"/>
  <c r="D46" i="1"/>
  <c r="D40" i="1"/>
  <c r="P40" i="1" s="1"/>
  <c r="D39" i="1"/>
  <c r="D34" i="1"/>
  <c r="D37" i="1"/>
  <c r="D36" i="1"/>
  <c r="D33" i="1"/>
  <c r="D32" i="1"/>
  <c r="D30" i="1"/>
  <c r="D29" i="1"/>
  <c r="D28" i="1"/>
  <c r="D27" i="1"/>
  <c r="D25" i="1"/>
  <c r="D24" i="1"/>
  <c r="P24" i="1" s="1"/>
  <c r="D18" i="1"/>
  <c r="D10" i="1"/>
  <c r="D9" i="1"/>
  <c r="D8" i="1"/>
  <c r="D7" i="1"/>
  <c r="C18" i="1"/>
  <c r="G55" i="1"/>
  <c r="C21" i="1"/>
  <c r="F18" i="1"/>
  <c r="C54" i="1"/>
  <c r="E42" i="1"/>
  <c r="G42" i="1"/>
  <c r="I42" i="1" s="1"/>
  <c r="I41" i="1" s="1"/>
  <c r="D41" i="1"/>
  <c r="F41" i="1"/>
  <c r="H41" i="1"/>
  <c r="J41" i="1"/>
  <c r="C41" i="1"/>
  <c r="C6" i="1"/>
  <c r="C31" i="1"/>
  <c r="F44" i="1"/>
  <c r="G30" i="1"/>
  <c r="H30" i="1" s="1"/>
  <c r="G27" i="1"/>
  <c r="H27" i="1" s="1"/>
  <c r="E21" i="1"/>
  <c r="G19" i="1"/>
  <c r="H19" i="1" s="1"/>
  <c r="G10" i="1"/>
  <c r="F52" i="1"/>
  <c r="F38" i="1"/>
  <c r="C52" i="1"/>
  <c r="C38" i="1"/>
  <c r="C26" i="1"/>
  <c r="G22" i="1"/>
  <c r="G7" i="1"/>
  <c r="I7" i="1" s="1"/>
  <c r="G38" i="1"/>
  <c r="I38" i="1"/>
  <c r="I26" i="1"/>
  <c r="E26" i="1"/>
  <c r="E38" i="1"/>
  <c r="K38" i="1"/>
  <c r="M26" i="1"/>
  <c r="K26" i="1"/>
  <c r="M38" i="1"/>
  <c r="K52" i="1"/>
  <c r="M52" i="1"/>
  <c r="G11" i="1"/>
  <c r="D11" i="1"/>
  <c r="D12" i="1"/>
  <c r="G12" i="1"/>
  <c r="D13" i="1"/>
  <c r="D14" i="1"/>
  <c r="E35" i="1"/>
  <c r="F35" i="1" s="1"/>
  <c r="G31" i="1"/>
  <c r="I31" i="1"/>
  <c r="K31" i="1"/>
  <c r="M31" i="1"/>
  <c r="H48" i="1"/>
  <c r="I43" i="1"/>
  <c r="G43" i="1"/>
  <c r="F47" i="1"/>
  <c r="K43" i="1"/>
  <c r="M43" i="1"/>
  <c r="K21" i="1"/>
  <c r="M21" i="1"/>
  <c r="M6" i="1"/>
  <c r="L12" i="1"/>
  <c r="P30" i="1" l="1"/>
  <c r="F6" i="1"/>
  <c r="P20" i="1"/>
  <c r="H43" i="1"/>
  <c r="P28" i="1"/>
  <c r="P48" i="1"/>
  <c r="P29" i="1"/>
  <c r="D49" i="1"/>
  <c r="P50" i="1"/>
  <c r="P49" i="1" s="1"/>
  <c r="P32" i="1"/>
  <c r="H55" i="1"/>
  <c r="G54" i="1"/>
  <c r="P35" i="1"/>
  <c r="P33" i="1"/>
  <c r="P13" i="1"/>
  <c r="P9" i="1"/>
  <c r="P37" i="1"/>
  <c r="P14" i="1"/>
  <c r="P8" i="1"/>
  <c r="P36" i="1"/>
  <c r="J15" i="1"/>
  <c r="P16" i="1"/>
  <c r="P15" i="1" s="1"/>
  <c r="P19" i="1"/>
  <c r="P18" i="1" s="1"/>
  <c r="H18" i="1"/>
  <c r="P34" i="1"/>
  <c r="P39" i="1"/>
  <c r="P25" i="1"/>
  <c r="P46" i="1"/>
  <c r="P44" i="1"/>
  <c r="P27" i="1"/>
  <c r="P47" i="1"/>
  <c r="D21" i="1"/>
  <c r="J38" i="1"/>
  <c r="G41" i="1"/>
  <c r="F21" i="1"/>
  <c r="H38" i="1"/>
  <c r="K42" i="1"/>
  <c r="D43" i="1"/>
  <c r="L38" i="1"/>
  <c r="H31" i="1"/>
  <c r="E41" i="1"/>
  <c r="G26" i="1"/>
  <c r="G18" i="1"/>
  <c r="F26" i="1"/>
  <c r="F43" i="1"/>
  <c r="E31" i="1"/>
  <c r="L21" i="1"/>
  <c r="G6" i="1"/>
  <c r="L26" i="1"/>
  <c r="J26" i="1"/>
  <c r="J43" i="1"/>
  <c r="L31" i="1"/>
  <c r="J31" i="1"/>
  <c r="L43" i="1"/>
  <c r="H26" i="1"/>
  <c r="L18" i="1"/>
  <c r="D38" i="1"/>
  <c r="F31" i="1"/>
  <c r="D31" i="1"/>
  <c r="D26" i="1"/>
  <c r="G23" i="1"/>
  <c r="C5" i="1"/>
  <c r="E18" i="1"/>
  <c r="D6" i="1"/>
  <c r="K41" i="1" l="1"/>
  <c r="L42" i="1"/>
  <c r="P55" i="1"/>
  <c r="P54" i="1" s="1"/>
  <c r="H54" i="1"/>
  <c r="P43" i="1"/>
  <c r="M41" i="1"/>
  <c r="P38" i="1"/>
  <c r="P26" i="1"/>
  <c r="F5" i="1"/>
  <c r="P31" i="1"/>
  <c r="I15" i="1"/>
  <c r="G21" i="1"/>
  <c r="P42" i="1" l="1"/>
  <c r="P41" i="1" s="1"/>
  <c r="L41" i="1"/>
  <c r="M15" i="1"/>
  <c r="M5" i="1" s="1"/>
  <c r="K15" i="1"/>
  <c r="D52" i="1"/>
  <c r="D5" i="1" s="1"/>
  <c r="E53" i="1"/>
  <c r="E52" i="1" s="1"/>
  <c r="E5" i="1" s="1"/>
  <c r="G53" i="1" l="1"/>
  <c r="G52" i="1" l="1"/>
  <c r="G5" i="1" s="1"/>
  <c r="H53" i="1"/>
  <c r="J53" i="1"/>
  <c r="I52" i="1"/>
  <c r="P53" i="1" l="1"/>
  <c r="P52" i="1" s="1"/>
  <c r="H52" i="1"/>
  <c r="J52" i="1"/>
  <c r="J12" i="1"/>
  <c r="H12" i="1"/>
  <c r="P12" i="1" s="1"/>
  <c r="J11" i="1"/>
  <c r="I6" i="1"/>
  <c r="J10" i="1"/>
  <c r="H10" i="1"/>
  <c r="P10" i="1" s="1"/>
  <c r="H11" i="1"/>
  <c r="P11" i="1" s="1"/>
  <c r="H6" i="1" l="1"/>
  <c r="J22" i="1"/>
  <c r="H22" i="1"/>
  <c r="P22" i="1" s="1"/>
  <c r="I21" i="1"/>
  <c r="I5" i="1" s="1"/>
  <c r="J23" i="1"/>
  <c r="H23" i="1"/>
  <c r="P23" i="1" l="1"/>
  <c r="P21" i="1" s="1"/>
  <c r="J21" i="1"/>
  <c r="H21" i="1"/>
  <c r="H5" i="1" s="1"/>
  <c r="K6" i="1"/>
  <c r="K5" i="1" s="1"/>
  <c r="L7" i="1"/>
  <c r="L6" i="1" s="1"/>
  <c r="L5" i="1" s="1"/>
  <c r="J7" i="1"/>
  <c r="J6" i="1" l="1"/>
  <c r="J5" i="1" s="1"/>
  <c r="P7" i="1"/>
  <c r="P6" i="1" s="1"/>
  <c r="P5" i="1" s="1"/>
</calcChain>
</file>

<file path=xl/sharedStrings.xml><?xml version="1.0" encoding="utf-8"?>
<sst xmlns="http://schemas.openxmlformats.org/spreadsheetml/2006/main" count="119" uniqueCount="119">
  <si>
    <t>Наименование показателей</t>
  </si>
  <si>
    <t>Расходы, 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</si>
  <si>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</si>
  <si>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</si>
  <si>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</si>
  <si>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</si>
  <si>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</si>
  <si>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</si>
  <si>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</si>
  <si>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</si>
  <si>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</si>
  <si>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</si>
  <si>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</si>
  <si>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</si>
  <si>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</si>
  <si>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</si>
  <si>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</si>
  <si>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</si>
  <si>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</si>
  <si>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</si>
  <si>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</si>
  <si>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</si>
  <si>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</si>
  <si>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</si>
  <si>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</si>
  <si>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</si>
  <si>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</si>
  <si>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</si>
  <si>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</si>
  <si>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</si>
  <si>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</si>
  <si>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</si>
  <si>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</si>
  <si>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</si>
  <si>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</si>
  <si>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</si>
  <si>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</si>
  <si>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</si>
  <si>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</si>
  <si>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00 00</t>
  </si>
  <si>
    <t>01 00</t>
  </si>
  <si>
    <t>01 02</t>
  </si>
  <si>
    <t>01 03</t>
  </si>
  <si>
    <t>01 04</t>
  </si>
  <si>
    <t>01 05</t>
  </si>
  <si>
    <t>01 06</t>
  </si>
  <si>
    <t>01 11</t>
  </si>
  <si>
    <t>01 13</t>
  </si>
  <si>
    <t>03 00</t>
  </si>
  <si>
    <t>04 00</t>
  </si>
  <si>
    <t>04 05</t>
  </si>
  <si>
    <t xml:space="preserve"> 04 08 </t>
  </si>
  <si>
    <t>04 09</t>
  </si>
  <si>
    <t>04 12</t>
  </si>
  <si>
    <t>05 00</t>
  </si>
  <si>
    <t>05 01</t>
  </si>
  <si>
    <t>05 02</t>
  </si>
  <si>
    <t xml:space="preserve"> 05 03</t>
  </si>
  <si>
    <t>05 05</t>
  </si>
  <si>
    <t>07 00</t>
  </si>
  <si>
    <t>07 01</t>
  </si>
  <si>
    <t>07 02</t>
  </si>
  <si>
    <t xml:space="preserve">07 03 </t>
  </si>
  <si>
    <t>07 07</t>
  </si>
  <si>
    <t>07 09</t>
  </si>
  <si>
    <t>08 00</t>
  </si>
  <si>
    <t>08 01</t>
  </si>
  <si>
    <t>08 04</t>
  </si>
  <si>
    <t>10 00</t>
  </si>
  <si>
    <t xml:space="preserve">10 01 </t>
  </si>
  <si>
    <t>10 04</t>
  </si>
  <si>
    <t>10 06</t>
  </si>
  <si>
    <t>11 00</t>
  </si>
  <si>
    <t>11 02</t>
  </si>
  <si>
    <t xml:space="preserve">12 00 </t>
  </si>
  <si>
    <t>12 02</t>
  </si>
  <si>
    <t>КБК</t>
  </si>
  <si>
    <t>07 05</t>
  </si>
  <si>
    <t>Профессиональная подготовка, переподготовка и повышение квалификации</t>
  </si>
  <si>
    <t>03 10</t>
  </si>
  <si>
    <t>01 07</t>
  </si>
  <si>
    <t>Обеспечение проведения выборов и референдумов</t>
  </si>
  <si>
    <t>ЗДРАВООХРАНЕНИЕ</t>
  </si>
  <si>
    <t>09 00</t>
  </si>
  <si>
    <t>09 07</t>
  </si>
  <si>
    <t>Санитарно-эпидемиологическое благополучие</t>
  </si>
  <si>
    <t xml:space="preserve">13 00 </t>
  </si>
  <si>
    <t>13 01</t>
  </si>
  <si>
    <t>ОБСЛУЖИВАНИЕ ГОСУДАРСТВЕННОГО (МУНИЦИПАЛЬНОГО) ДОЛГА</t>
  </si>
  <si>
    <t>Обслуживание государственного (муниципального) долга</t>
  </si>
  <si>
    <t>10 03</t>
  </si>
  <si>
    <t>Социальное обеспечение населения</t>
  </si>
  <si>
    <t>02 00</t>
  </si>
  <si>
    <t>02 09</t>
  </si>
  <si>
    <t>НАЦИОНАЛЬНАЯ ОБОРОНА</t>
  </si>
  <si>
    <t>Другие вопросы в области национальной обороны</t>
  </si>
  <si>
    <t>Другие вопросы в области национальной безопасности и правоохранительной деятельности</t>
  </si>
  <si>
    <t>03 14</t>
  </si>
  <si>
    <t>02 03</t>
  </si>
  <si>
    <t>Мобилизационная и вневойсковая подготовка</t>
  </si>
  <si>
    <t>План по решению Думы от 19.12.2023 № 135 первоначальный</t>
  </si>
  <si>
    <t>План по решению Думы от 19.03.2024  № 158 (уточненный)</t>
  </si>
  <si>
    <t>План по решению Думы от 04.04.2024 № 166 (уточненный)</t>
  </si>
  <si>
    <t>План по решению Думы от 01.08.2024    № 193 (уточненный)</t>
  </si>
  <si>
    <t>Изменения, внесенные решением Думы от 05.09.2024 № 196 (уточнение 4)</t>
  </si>
  <si>
    <t>План по решению Думы от 05.09.2024   № 196 (уточненный)</t>
  </si>
  <si>
    <t>Изменения, внесенные решением Думы от 19.03.2024 № 158 (уточнение 1)</t>
  </si>
  <si>
    <t>Изменения, внесенные решением Думы от 04.04.2024 № 166 (уточнение 2)</t>
  </si>
  <si>
    <t>Изменения, внесенные решением Думы от 01.08.2024 № 193 (уточнение 3)</t>
  </si>
  <si>
    <t>Изменения, внесенные решением Думы от 07.11.2024 № 217 (уточнение 5)</t>
  </si>
  <si>
    <t>10 02</t>
  </si>
  <si>
    <t>Социальное обслуживание населения</t>
  </si>
  <si>
    <t>11 03</t>
  </si>
  <si>
    <t>Спорт высших достижений</t>
  </si>
  <si>
    <t>Сведения о внесенных изменениях в первоначально принятое решение о бюджете городского округа Большой Камень на 2024 год в части расходов</t>
  </si>
  <si>
    <t>План по решению Думы от 07.11.2024 № 217 (уточненный)</t>
  </si>
  <si>
    <t>Изменения, внесенные решением Думы от 17.12.2024 № 236 (уточнение 6)</t>
  </si>
  <si>
    <t>План по решению Думы от 17.12.2024 № 236 (уточненный)</t>
  </si>
  <si>
    <t>Всего изменений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</si>
</sst>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 readingOrder="1"/>
    </xf>
    <xf numFmtId="2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 readingOrder="1"/>
    </xf>
    <xf numFmtId="4" fontId="3" fillId="0" borderId="6" xfId="0" applyNumberFormat="1" applyFont="1" applyBorder="1" applyAlignment="1">
      <alignment horizontal="right" vertical="center" wrapText="1" readingOrder="1"/>
    </xf>
    <xf numFmtId="4" fontId="3" fillId="0" borderId="5" xfId="0" applyNumberFormat="1" applyFont="1" applyBorder="1" applyAlignment="1">
      <alignment horizontal="right" vertical="center" wrapText="1" readingOrder="1"/>
    </xf>
    <xf numFmtId="4" fontId="3" fillId="0" borderId="1" xfId="0" applyNumberFormat="1" applyFont="1" applyBorder="1" applyAlignment="1">
      <alignment horizontal="right" vertical="center" readingOrder="1"/>
    </xf>
    <xf numFmtId="0" fontId="7" fillId="0" borderId="0" xfId="0" applyFont="1"/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 readingOrder="1"/>
    </xf>
    <xf numFmtId="4" fontId="8" fillId="0" borderId="5" xfId="0" applyNumberFormat="1" applyFont="1" applyBorder="1" applyAlignment="1">
      <alignment horizontal="right" vertical="center" wrapText="1" readingOrder="1"/>
    </xf>
    <xf numFmtId="4" fontId="8" fillId="0" borderId="9" xfId="0" applyNumberFormat="1" applyFont="1" applyBorder="1" applyAlignment="1">
      <alignment horizontal="right" vertical="center" wrapText="1" readingOrder="1"/>
    </xf>
    <xf numFmtId="4" fontId="8" fillId="0" borderId="1" xfId="0" applyNumberFormat="1" applyFont="1" applyBorder="1" applyAlignment="1">
      <alignment horizontal="right" vertical="center" readingOrder="1"/>
    </xf>
    <xf numFmtId="4" fontId="8" fillId="0" borderId="8" xfId="0" applyNumberFormat="1" applyFont="1" applyBorder="1" applyAlignment="1">
      <alignment horizontal="right" vertical="center" wrapText="1" readingOrder="1"/>
    </xf>
    <xf numFmtId="4" fontId="2" fillId="0" borderId="1" xfId="0" applyNumberFormat="1" applyFont="1" applyBorder="1" applyAlignment="1">
      <alignment horizontal="right" vertical="center" wrapText="1" readingOrder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0" xfId="0" applyFont="1"/>
    <xf numFmtId="4" fontId="3" fillId="0" borderId="7" xfId="0" applyNumberFormat="1" applyFont="1" applyBorder="1" applyAlignment="1">
      <alignment horizontal="right" vertical="center" wrapText="1" readingOrder="1"/>
    </xf>
    <xf numFmtId="4" fontId="3" fillId="0" borderId="8" xfId="0" applyNumberFormat="1" applyFont="1" applyBorder="1" applyAlignment="1">
      <alignment horizontal="right" vertical="center" wrapText="1" readingOrder="1"/>
    </xf>
    <xf numFmtId="4" fontId="3" fillId="0" borderId="9" xfId="0" applyNumberFormat="1" applyFont="1" applyBorder="1" applyAlignment="1">
      <alignment horizontal="right" vertical="center" wrapText="1" readingOrder="1"/>
    </xf>
    <xf numFmtId="4" fontId="3" fillId="0" borderId="2" xfId="0" applyNumberFormat="1" applyFont="1" applyBorder="1" applyAlignment="1">
      <alignment horizontal="right" vertical="center" readingOrder="1"/>
    </xf>
    <xf numFmtId="4" fontId="2" fillId="0" borderId="1" xfId="0" applyNumberFormat="1" applyFont="1" applyBorder="1" applyAlignment="1">
      <alignment horizontal="right" vertical="center" readingOrder="1"/>
    </xf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0" fillId="0" borderId="0" xfId="1" applyNumberFormat="1" applyFont="1" applyAlignment="1" applyProtection="1">
      <alignment horizontal="center" vertical="center" wrapText="1"/>
    </xf>
  </cellXfs>
  <cellStyles count="2">
    <cellStyle name="xl24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workbookViewId="0">
      <selection activeCell="A17" sqref="A17:XFD17"/>
    </sheetView>
  </sheetViews>
  <sheetFormatPr defaultRowHeight="15" x14ac:dyDescent="0.25"/>
  <cols>
    <col min="1" max="1" width="6" customWidth="1"/>
    <col min="2" max="2" width="32.42578125" customWidth="1"/>
    <col min="3" max="3" width="15" customWidth="1"/>
    <col min="4" max="4" width="14.140625" customWidth="1"/>
    <col min="5" max="5" width="15.5703125" customWidth="1"/>
    <col min="6" max="6" width="13.5703125" customWidth="1"/>
    <col min="7" max="7" width="15.42578125" customWidth="1"/>
    <col min="8" max="8" width="14.7109375" customWidth="1"/>
    <col min="9" max="9" width="15.42578125" customWidth="1"/>
    <col min="10" max="10" width="14.140625" customWidth="1"/>
    <col min="11" max="11" width="16" customWidth="1"/>
    <col min="12" max="12" width="14" customWidth="1"/>
    <col min="13" max="13" width="15" customWidth="1"/>
    <col min="14" max="14" width="14.140625" customWidth="1"/>
    <col min="15" max="15" width="15.140625" customWidth="1"/>
    <col min="16" max="16" width="15.7109375" style="28" customWidth="1"/>
  </cols>
  <sheetData>
    <row r="1" spans="1:16" ht="18.75" x14ac:dyDescent="0.25">
      <c r="A1" s="48" t="s">
        <v>114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3" spans="1:16" ht="71.25" customHeight="1" x14ac:dyDescent="0.25">
      <c r="A3" s="11" t="s">
        <v>76</v>
      </c>
      <c r="B3" s="10" t="s">
        <v>0</v>
      </c>
      <c r="C3" s="46" t="s">
        <v>100</v>
      </c>
      <c r="D3" s="46" t="s">
        <v>106</v>
      </c>
      <c r="E3" s="46" t="s">
        <v>101</v>
      </c>
      <c r="F3" s="46" t="s">
        <v>107</v>
      </c>
      <c r="G3" s="46" t="s">
        <v>102</v>
      </c>
      <c r="H3" s="46" t="s">
        <v>108</v>
      </c>
      <c r="I3" s="46" t="s">
        <v>103</v>
      </c>
      <c r="J3" s="46" t="s">
        <v>104</v>
      </c>
      <c r="K3" s="46" t="s">
        <v>105</v>
      </c>
      <c r="L3" s="46" t="s">
        <v>109</v>
      </c>
      <c r="M3" s="46" t="s">
        <v>115</v>
      </c>
      <c r="N3" s="46" t="s">
        <v>116</v>
      </c>
      <c r="O3" s="46" t="s">
        <v>117</v>
      </c>
      <c r="P3" s="47" t="s">
        <v>118</v>
      </c>
    </row>
    <row r="4" spans="1:16" s="1" customFormat="1" x14ac:dyDescent="0.25">
      <c r="A4" s="9">
        <v>1</v>
      </c>
      <c r="B4" s="18">
        <v>2</v>
      </c>
      <c r="C4" s="8">
        <v>3</v>
      </c>
      <c r="D4" s="9">
        <v>4</v>
      </c>
      <c r="E4" s="10">
        <v>5</v>
      </c>
      <c r="F4" s="6">
        <v>6</v>
      </c>
      <c r="G4" s="9">
        <v>7</v>
      </c>
      <c r="H4" s="10">
        <v>8</v>
      </c>
      <c r="I4" s="6">
        <v>9</v>
      </c>
      <c r="J4" s="9">
        <v>10</v>
      </c>
      <c r="K4" s="10">
        <v>11</v>
      </c>
      <c r="L4" s="6">
        <v>12</v>
      </c>
      <c r="M4" s="9">
        <v>13</v>
      </c>
      <c r="N4" s="9">
        <v>14</v>
      </c>
      <c r="O4" s="9">
        <v>15</v>
      </c>
      <c r="P4" s="9">
        <v>16</v>
      </c>
    </row>
    <row r="5" spans="1:16" x14ac:dyDescent="0.25">
      <c r="A5" s="16" t="s">
        <v>39</v>
      </c>
      <c r="B5" s="19" t="s">
        <v>1</v>
      </c>
      <c r="C5" s="4">
        <f t="shared" ref="C5:P5" si="0">C6+C15+C18+C21+C26+C31+C38+C41+C43+C49+C52+C54</f>
        <v>2322131362.5799999</v>
      </c>
      <c r="D5" s="4">
        <f t="shared" si="0"/>
        <v>825894453.26999998</v>
      </c>
      <c r="E5" s="4">
        <f t="shared" si="0"/>
        <v>3148025815.8500004</v>
      </c>
      <c r="F5" s="4">
        <f t="shared" si="0"/>
        <v>39211877.629999958</v>
      </c>
      <c r="G5" s="4">
        <f t="shared" si="0"/>
        <v>3187237693.4800005</v>
      </c>
      <c r="H5" s="4">
        <f t="shared" si="0"/>
        <v>350373600.3599999</v>
      </c>
      <c r="I5" s="4">
        <f t="shared" si="0"/>
        <v>3537611293.8400006</v>
      </c>
      <c r="J5" s="4">
        <f t="shared" si="0"/>
        <v>2083632.2099999897</v>
      </c>
      <c r="K5" s="4">
        <f t="shared" si="0"/>
        <v>3539694926.0499997</v>
      </c>
      <c r="L5" s="4">
        <f t="shared" si="0"/>
        <v>26233730.230000038</v>
      </c>
      <c r="M5" s="4">
        <f t="shared" si="0"/>
        <v>3565928656.2800002</v>
      </c>
      <c r="N5" s="4">
        <f t="shared" si="0"/>
        <v>1161062.0499999516</v>
      </c>
      <c r="O5" s="4">
        <f t="shared" si="0"/>
        <v>3567089718.3299999</v>
      </c>
      <c r="P5" s="4">
        <f t="shared" si="0"/>
        <v>1244958355.75</v>
      </c>
    </row>
    <row r="6" spans="1:16" s="5" customFormat="1" ht="37.5" customHeight="1" x14ac:dyDescent="0.25">
      <c r="A6" s="3" t="s">
        <v>40</v>
      </c>
      <c r="B6" s="14" t="s">
        <v>2</v>
      </c>
      <c r="C6" s="12">
        <f t="shared" ref="C6:P6" si="1">C7+C8+C9+C10+C11+C12+C13+C14</f>
        <v>204105477.57999998</v>
      </c>
      <c r="D6" s="12">
        <f t="shared" si="1"/>
        <v>-3107451.75</v>
      </c>
      <c r="E6" s="12">
        <f>E7+E8+E9+E10+E11+E12+E13+E14</f>
        <v>200998025.82999998</v>
      </c>
      <c r="F6" s="12">
        <f t="shared" si="1"/>
        <v>-370000</v>
      </c>
      <c r="G6" s="12">
        <f t="shared" si="1"/>
        <v>200628025.82999998</v>
      </c>
      <c r="H6" s="12">
        <f t="shared" si="1"/>
        <v>19220398.400000002</v>
      </c>
      <c r="I6" s="12">
        <f t="shared" si="1"/>
        <v>219848424.23000002</v>
      </c>
      <c r="J6" s="12">
        <f t="shared" si="1"/>
        <v>3007015.75</v>
      </c>
      <c r="K6" s="12">
        <f t="shared" si="1"/>
        <v>222855439.98000002</v>
      </c>
      <c r="L6" s="12">
        <f t="shared" si="1"/>
        <v>-5632508.5199999996</v>
      </c>
      <c r="M6" s="12">
        <f t="shared" si="1"/>
        <v>217222931.46000001</v>
      </c>
      <c r="N6" s="12">
        <f t="shared" si="1"/>
        <v>-1893385.7400000016</v>
      </c>
      <c r="O6" s="12">
        <f t="shared" si="1"/>
        <v>215329545.71999997</v>
      </c>
      <c r="P6" s="12">
        <f t="shared" si="1"/>
        <v>11224068.139999999</v>
      </c>
    </row>
    <row r="7" spans="1:16" ht="51" x14ac:dyDescent="0.25">
      <c r="A7" s="16" t="s">
        <v>41</v>
      </c>
      <c r="B7" s="15" t="s">
        <v>3</v>
      </c>
      <c r="C7" s="13">
        <v>3160684.42</v>
      </c>
      <c r="D7" s="24">
        <f t="shared" ref="D7:D16" si="2">E7-C7</f>
        <v>0</v>
      </c>
      <c r="E7" s="23">
        <v>3160684.42</v>
      </c>
      <c r="F7" s="26">
        <v>0</v>
      </c>
      <c r="G7" s="26">
        <f>E7+F7</f>
        <v>3160684.42</v>
      </c>
      <c r="H7" s="26">
        <v>0</v>
      </c>
      <c r="I7" s="26">
        <f>G7+H7</f>
        <v>3160684.42</v>
      </c>
      <c r="J7" s="26">
        <f>K7-I7</f>
        <v>0</v>
      </c>
      <c r="K7" s="26">
        <v>3160684.42</v>
      </c>
      <c r="L7" s="27">
        <f>M7-K7</f>
        <v>-2312820.61</v>
      </c>
      <c r="M7" s="27">
        <v>847863.81</v>
      </c>
      <c r="N7" s="27">
        <f>O7-M7</f>
        <v>-585047.17000000004</v>
      </c>
      <c r="O7" s="27">
        <v>262816.64000000001</v>
      </c>
      <c r="P7" s="44">
        <f>D7+F7+H7+J7+L7+N7</f>
        <v>-2897867.78</v>
      </c>
    </row>
    <row r="8" spans="1:16" ht="63.75" x14ac:dyDescent="0.25">
      <c r="A8" s="16" t="s">
        <v>42</v>
      </c>
      <c r="B8" s="15" t="s">
        <v>4</v>
      </c>
      <c r="C8" s="13">
        <v>11488707.82</v>
      </c>
      <c r="D8" s="24">
        <f t="shared" si="2"/>
        <v>-16270</v>
      </c>
      <c r="E8" s="25">
        <v>11472437.82</v>
      </c>
      <c r="F8" s="24">
        <v>0</v>
      </c>
      <c r="G8" s="25">
        <v>11472437.82</v>
      </c>
      <c r="H8" s="24">
        <f>I8-G8</f>
        <v>2405427.7699999996</v>
      </c>
      <c r="I8" s="26">
        <v>13877865.59</v>
      </c>
      <c r="J8" s="26">
        <f t="shared" ref="J8:J14" si="3">K8-I8</f>
        <v>0</v>
      </c>
      <c r="K8" s="26">
        <v>13877865.59</v>
      </c>
      <c r="L8" s="27">
        <f t="shared" ref="L8:L14" si="4">M8-K8</f>
        <v>17000</v>
      </c>
      <c r="M8" s="27">
        <v>13894865.59</v>
      </c>
      <c r="N8" s="27">
        <f t="shared" ref="N8:N55" si="5">O8-M8</f>
        <v>0</v>
      </c>
      <c r="O8" s="27">
        <v>13894865.59</v>
      </c>
      <c r="P8" s="44">
        <f t="shared" ref="P8:P16" si="6">D8+F8+H8+J8+L8+N8</f>
        <v>2406157.7699999996</v>
      </c>
    </row>
    <row r="9" spans="1:16" ht="76.5" x14ac:dyDescent="0.25">
      <c r="A9" s="16" t="s">
        <v>43</v>
      </c>
      <c r="B9" s="15" t="s">
        <v>5</v>
      </c>
      <c r="C9" s="13">
        <v>108872780.25</v>
      </c>
      <c r="D9" s="24">
        <f t="shared" si="2"/>
        <v>0</v>
      </c>
      <c r="E9" s="25">
        <v>108872780.25</v>
      </c>
      <c r="F9" s="39">
        <v>0</v>
      </c>
      <c r="G9" s="26">
        <v>108872780.25</v>
      </c>
      <c r="H9" s="24">
        <f t="shared" ref="H9:H14" si="7">I9-G9</f>
        <v>19222314.700000003</v>
      </c>
      <c r="I9" s="26">
        <v>128095094.95</v>
      </c>
      <c r="J9" s="26">
        <f t="shared" si="3"/>
        <v>2758265.75</v>
      </c>
      <c r="K9" s="26">
        <v>130853360.7</v>
      </c>
      <c r="L9" s="27">
        <f t="shared" si="4"/>
        <v>405213.04999999702</v>
      </c>
      <c r="M9" s="27">
        <v>131258573.75</v>
      </c>
      <c r="N9" s="27">
        <f t="shared" si="5"/>
        <v>0</v>
      </c>
      <c r="O9" s="27">
        <v>131258573.75</v>
      </c>
      <c r="P9" s="44">
        <f t="shared" si="6"/>
        <v>22385793.5</v>
      </c>
    </row>
    <row r="10" spans="1:16" x14ac:dyDescent="0.25">
      <c r="A10" s="16" t="s">
        <v>44</v>
      </c>
      <c r="B10" s="15" t="s">
        <v>6</v>
      </c>
      <c r="C10" s="13">
        <v>8667</v>
      </c>
      <c r="D10" s="24">
        <f t="shared" si="2"/>
        <v>23004</v>
      </c>
      <c r="E10" s="26">
        <v>31671</v>
      </c>
      <c r="F10" s="26">
        <v>0</v>
      </c>
      <c r="G10" s="26">
        <f>E10+F10</f>
        <v>31671</v>
      </c>
      <c r="H10" s="24">
        <f t="shared" si="7"/>
        <v>0</v>
      </c>
      <c r="I10" s="26">
        <v>31671</v>
      </c>
      <c r="J10" s="26">
        <f t="shared" si="3"/>
        <v>0</v>
      </c>
      <c r="K10" s="41">
        <v>31671</v>
      </c>
      <c r="L10" s="27">
        <f t="shared" si="4"/>
        <v>0</v>
      </c>
      <c r="M10" s="27">
        <v>31671</v>
      </c>
      <c r="N10" s="27">
        <f t="shared" si="5"/>
        <v>0</v>
      </c>
      <c r="O10" s="27">
        <v>31671</v>
      </c>
      <c r="P10" s="44">
        <f t="shared" si="6"/>
        <v>23004</v>
      </c>
    </row>
    <row r="11" spans="1:16" ht="63.75" x14ac:dyDescent="0.25">
      <c r="A11" s="16" t="s">
        <v>45</v>
      </c>
      <c r="B11" s="15" t="s">
        <v>7</v>
      </c>
      <c r="C11" s="13">
        <v>2607478.08</v>
      </c>
      <c r="D11" s="24">
        <f t="shared" si="2"/>
        <v>0</v>
      </c>
      <c r="E11" s="26">
        <v>2607478.08</v>
      </c>
      <c r="F11" s="40">
        <v>0</v>
      </c>
      <c r="G11" s="26">
        <f>E11+F11</f>
        <v>2607478.08</v>
      </c>
      <c r="H11" s="24">
        <f t="shared" si="7"/>
        <v>559969.54</v>
      </c>
      <c r="I11" s="26">
        <v>3167447.62</v>
      </c>
      <c r="J11" s="26">
        <f t="shared" si="3"/>
        <v>0</v>
      </c>
      <c r="K11" s="41">
        <v>3167447.62</v>
      </c>
      <c r="L11" s="27">
        <f t="shared" si="4"/>
        <v>2000</v>
      </c>
      <c r="M11" s="27">
        <v>3169447.62</v>
      </c>
      <c r="N11" s="27">
        <f t="shared" si="5"/>
        <v>0</v>
      </c>
      <c r="O11" s="27">
        <v>3169447.62</v>
      </c>
      <c r="P11" s="44">
        <f t="shared" si="6"/>
        <v>561969.54</v>
      </c>
    </row>
    <row r="12" spans="1:16" s="38" customFormat="1" ht="25.5" hidden="1" x14ac:dyDescent="0.25">
      <c r="A12" s="36" t="s">
        <v>80</v>
      </c>
      <c r="B12" s="37" t="s">
        <v>81</v>
      </c>
      <c r="C12" s="29">
        <v>0</v>
      </c>
      <c r="D12" s="30">
        <f t="shared" si="2"/>
        <v>0</v>
      </c>
      <c r="E12" s="31">
        <v>0</v>
      </c>
      <c r="F12" s="34">
        <v>0</v>
      </c>
      <c r="G12" s="31">
        <f>E12+F12</f>
        <v>0</v>
      </c>
      <c r="H12" s="30">
        <f t="shared" si="7"/>
        <v>0</v>
      </c>
      <c r="I12" s="31">
        <v>0</v>
      </c>
      <c r="J12" s="31">
        <f t="shared" si="3"/>
        <v>0</v>
      </c>
      <c r="K12" s="32">
        <v>0</v>
      </c>
      <c r="L12" s="27">
        <f t="shared" si="4"/>
        <v>0</v>
      </c>
      <c r="M12" s="27">
        <v>0</v>
      </c>
      <c r="N12" s="27">
        <f t="shared" si="5"/>
        <v>0</v>
      </c>
      <c r="O12" s="27"/>
      <c r="P12" s="44">
        <f t="shared" si="6"/>
        <v>0</v>
      </c>
    </row>
    <row r="13" spans="1:16" x14ac:dyDescent="0.25">
      <c r="A13" s="16" t="s">
        <v>46</v>
      </c>
      <c r="B13" s="15" t="s">
        <v>8</v>
      </c>
      <c r="C13" s="13">
        <v>17321218.5</v>
      </c>
      <c r="D13" s="24">
        <f t="shared" si="2"/>
        <v>-2878354</v>
      </c>
      <c r="E13" s="26">
        <v>14442864.5</v>
      </c>
      <c r="F13" s="40">
        <f>G13-E13</f>
        <v>-450000</v>
      </c>
      <c r="G13" s="26">
        <v>13992864.5</v>
      </c>
      <c r="H13" s="24">
        <f t="shared" si="7"/>
        <v>-5915616.1399999997</v>
      </c>
      <c r="I13" s="26">
        <v>8077248.3600000003</v>
      </c>
      <c r="J13" s="26">
        <f t="shared" si="3"/>
        <v>-150000</v>
      </c>
      <c r="K13" s="41">
        <v>7927248.3600000003</v>
      </c>
      <c r="L13" s="27">
        <f t="shared" si="4"/>
        <v>-3259707.91</v>
      </c>
      <c r="M13" s="27">
        <v>4667540.45</v>
      </c>
      <c r="N13" s="27">
        <f t="shared" si="5"/>
        <v>-1649932.4700000002</v>
      </c>
      <c r="O13" s="27">
        <v>3017607.98</v>
      </c>
      <c r="P13" s="44">
        <f t="shared" si="6"/>
        <v>-14303610.520000001</v>
      </c>
    </row>
    <row r="14" spans="1:16" ht="25.5" x14ac:dyDescent="0.25">
      <c r="A14" s="16" t="s">
        <v>47</v>
      </c>
      <c r="B14" s="15" t="s">
        <v>9</v>
      </c>
      <c r="C14" s="13">
        <v>60645941.509999998</v>
      </c>
      <c r="D14" s="24">
        <f t="shared" si="2"/>
        <v>-235831.75</v>
      </c>
      <c r="E14" s="26">
        <v>60410109.759999998</v>
      </c>
      <c r="F14" s="40">
        <f>G14-E14</f>
        <v>80000</v>
      </c>
      <c r="G14" s="26">
        <v>60490109.759999998</v>
      </c>
      <c r="H14" s="24">
        <f t="shared" si="7"/>
        <v>2948302.5300000012</v>
      </c>
      <c r="I14" s="26">
        <v>63438412.289999999</v>
      </c>
      <c r="J14" s="26">
        <f t="shared" si="3"/>
        <v>398750</v>
      </c>
      <c r="K14" s="41">
        <v>63837162.289999999</v>
      </c>
      <c r="L14" s="27">
        <f t="shared" si="4"/>
        <v>-484193.04999999702</v>
      </c>
      <c r="M14" s="27">
        <v>63352969.240000002</v>
      </c>
      <c r="N14" s="27">
        <f t="shared" si="5"/>
        <v>341593.89999999851</v>
      </c>
      <c r="O14" s="27">
        <v>63694563.140000001</v>
      </c>
      <c r="P14" s="44">
        <f t="shared" si="6"/>
        <v>3048621.6300000027</v>
      </c>
    </row>
    <row r="15" spans="1:16" ht="23.25" customHeight="1" x14ac:dyDescent="0.25">
      <c r="A15" s="3" t="s">
        <v>92</v>
      </c>
      <c r="B15" s="14" t="s">
        <v>94</v>
      </c>
      <c r="C15" s="12">
        <f>C16</f>
        <v>0</v>
      </c>
      <c r="D15" s="12">
        <f t="shared" ref="D15:E15" si="8">D16</f>
        <v>1678354</v>
      </c>
      <c r="E15" s="12">
        <f t="shared" si="8"/>
        <v>1678354</v>
      </c>
      <c r="F15" s="12">
        <f t="shared" ref="F15" si="9">F16</f>
        <v>0</v>
      </c>
      <c r="G15" s="12">
        <f t="shared" ref="G15" si="10">G16</f>
        <v>1678354</v>
      </c>
      <c r="H15" s="12">
        <f t="shared" ref="H15:P15" si="11">H16+H17</f>
        <v>5173436.1399999997</v>
      </c>
      <c r="I15" s="12">
        <f t="shared" si="11"/>
        <v>6851790.1399999997</v>
      </c>
      <c r="J15" s="12">
        <f t="shared" si="11"/>
        <v>0</v>
      </c>
      <c r="K15" s="12">
        <f t="shared" si="11"/>
        <v>6851790.1399999997</v>
      </c>
      <c r="L15" s="12">
        <f t="shared" si="11"/>
        <v>0</v>
      </c>
      <c r="M15" s="12">
        <f t="shared" si="11"/>
        <v>6851790.1399999997</v>
      </c>
      <c r="N15" s="12">
        <f t="shared" si="11"/>
        <v>300000</v>
      </c>
      <c r="O15" s="12">
        <f t="shared" si="11"/>
        <v>7151790.1399999997</v>
      </c>
      <c r="P15" s="12">
        <f t="shared" si="11"/>
        <v>7151790.1399999997</v>
      </c>
    </row>
    <row r="16" spans="1:16" ht="25.5" x14ac:dyDescent="0.25">
      <c r="A16" s="16" t="s">
        <v>98</v>
      </c>
      <c r="B16" s="15" t="s">
        <v>99</v>
      </c>
      <c r="C16" s="13">
        <v>0</v>
      </c>
      <c r="D16" s="24">
        <f t="shared" si="2"/>
        <v>1678354</v>
      </c>
      <c r="E16" s="13">
        <v>1678354</v>
      </c>
      <c r="F16" s="13">
        <v>0</v>
      </c>
      <c r="G16" s="13">
        <v>1678354</v>
      </c>
      <c r="H16" s="13">
        <f>I16-G16</f>
        <v>5173436.1399999997</v>
      </c>
      <c r="I16" s="13">
        <v>6851790.1399999997</v>
      </c>
      <c r="J16" s="13">
        <f>K16-I16</f>
        <v>0</v>
      </c>
      <c r="K16" s="13">
        <v>6851790.1399999997</v>
      </c>
      <c r="L16" s="13">
        <f>M16-K16</f>
        <v>0</v>
      </c>
      <c r="M16" s="13">
        <v>6851790.1399999997</v>
      </c>
      <c r="N16" s="27">
        <f t="shared" si="5"/>
        <v>300000</v>
      </c>
      <c r="O16" s="13">
        <v>7151790.1399999997</v>
      </c>
      <c r="P16" s="44">
        <f t="shared" si="6"/>
        <v>7151790.1399999997</v>
      </c>
    </row>
    <row r="17" spans="1:16" s="38" customFormat="1" ht="25.5" hidden="1" x14ac:dyDescent="0.25">
      <c r="A17" s="36" t="s">
        <v>93</v>
      </c>
      <c r="B17" s="37" t="s">
        <v>95</v>
      </c>
      <c r="C17" s="29">
        <v>0</v>
      </c>
      <c r="D17" s="30">
        <v>0</v>
      </c>
      <c r="E17" s="30">
        <f>C17+D17</f>
        <v>0</v>
      </c>
      <c r="F17" s="30">
        <v>0</v>
      </c>
      <c r="G17" s="30">
        <f>E17+F17</f>
        <v>0</v>
      </c>
      <c r="H17" s="30">
        <v>0</v>
      </c>
      <c r="I17" s="30">
        <f>G17+H17</f>
        <v>0</v>
      </c>
      <c r="J17" s="30">
        <v>0</v>
      </c>
      <c r="K17" s="30">
        <f>I17+J17</f>
        <v>0</v>
      </c>
      <c r="L17" s="27">
        <v>0</v>
      </c>
      <c r="M17" s="33">
        <f>K17+L17</f>
        <v>0</v>
      </c>
      <c r="N17" s="27">
        <f t="shared" si="5"/>
        <v>0</v>
      </c>
      <c r="O17" s="33">
        <v>0</v>
      </c>
      <c r="P17" s="44">
        <f>D17+F17+H17+J17+L17</f>
        <v>0</v>
      </c>
    </row>
    <row r="18" spans="1:16" s="2" customFormat="1" ht="51" x14ac:dyDescent="0.25">
      <c r="A18" s="3" t="s">
        <v>48</v>
      </c>
      <c r="B18" s="14" t="s">
        <v>10</v>
      </c>
      <c r="C18" s="12">
        <f>C19+C20</f>
        <v>24132348.760000002</v>
      </c>
      <c r="D18" s="12">
        <f t="shared" ref="D18:K18" si="12">D19+D20</f>
        <v>0</v>
      </c>
      <c r="E18" s="12">
        <f t="shared" si="12"/>
        <v>24132348.760000002</v>
      </c>
      <c r="F18" s="12">
        <f t="shared" ref="F18:J18" si="13">F19</f>
        <v>0</v>
      </c>
      <c r="G18" s="12">
        <f t="shared" si="12"/>
        <v>24132348.760000002</v>
      </c>
      <c r="H18" s="12">
        <f t="shared" si="12"/>
        <v>6847351.8399999999</v>
      </c>
      <c r="I18" s="12">
        <f t="shared" si="12"/>
        <v>30979700.600000001</v>
      </c>
      <c r="J18" s="12">
        <f t="shared" si="13"/>
        <v>132000</v>
      </c>
      <c r="K18" s="12">
        <f t="shared" si="12"/>
        <v>31111700.600000001</v>
      </c>
      <c r="L18" s="12">
        <f>L19+L20</f>
        <v>155650</v>
      </c>
      <c r="M18" s="12">
        <f>M19+M20</f>
        <v>31267350.600000001</v>
      </c>
      <c r="N18" s="12">
        <f>N19+N20</f>
        <v>1161331.9199999981</v>
      </c>
      <c r="O18" s="12">
        <f>O19+O20</f>
        <v>32428682.52</v>
      </c>
      <c r="P18" s="12">
        <f>P19+P20</f>
        <v>8296333.7599999979</v>
      </c>
    </row>
    <row r="19" spans="1:16" ht="51" x14ac:dyDescent="0.25">
      <c r="A19" s="16" t="s">
        <v>79</v>
      </c>
      <c r="B19" s="15" t="s">
        <v>11</v>
      </c>
      <c r="C19" s="17">
        <v>23732348.760000002</v>
      </c>
      <c r="D19" s="25">
        <v>0</v>
      </c>
      <c r="E19" s="26">
        <v>23732348.760000002</v>
      </c>
      <c r="F19" s="26">
        <v>0</v>
      </c>
      <c r="G19" s="26">
        <f>E19+F19</f>
        <v>23732348.760000002</v>
      </c>
      <c r="H19" s="26">
        <f>I19-G19</f>
        <v>6705171.8399999999</v>
      </c>
      <c r="I19" s="26">
        <v>30437520.600000001</v>
      </c>
      <c r="J19" s="13">
        <f t="shared" ref="J19:J40" si="14">K19-I19</f>
        <v>132000</v>
      </c>
      <c r="K19" s="41">
        <v>30569520.600000001</v>
      </c>
      <c r="L19" s="13">
        <f t="shared" ref="L19:L40" si="15">M19-K19</f>
        <v>158550</v>
      </c>
      <c r="M19" s="42">
        <v>30728070.600000001</v>
      </c>
      <c r="N19" s="27">
        <f t="shared" si="5"/>
        <v>1161331.9199999981</v>
      </c>
      <c r="O19" s="42">
        <v>31889402.52</v>
      </c>
      <c r="P19" s="44">
        <f t="shared" ref="P19:P55" si="16">D19+F19+H19+J19+L19+N19</f>
        <v>8157053.7599999979</v>
      </c>
    </row>
    <row r="20" spans="1:16" ht="38.25" x14ac:dyDescent="0.25">
      <c r="A20" s="16" t="s">
        <v>97</v>
      </c>
      <c r="B20" s="15" t="s">
        <v>96</v>
      </c>
      <c r="C20" s="17">
        <v>400000</v>
      </c>
      <c r="D20" s="17">
        <v>0</v>
      </c>
      <c r="E20" s="17">
        <v>400000</v>
      </c>
      <c r="F20" s="17">
        <v>0</v>
      </c>
      <c r="G20" s="26">
        <f>E20+F20</f>
        <v>400000</v>
      </c>
      <c r="H20" s="26">
        <f>I20-G20</f>
        <v>142180</v>
      </c>
      <c r="I20" s="17">
        <v>542180</v>
      </c>
      <c r="J20" s="13">
        <f t="shared" si="14"/>
        <v>0</v>
      </c>
      <c r="K20" s="17">
        <v>542180</v>
      </c>
      <c r="L20" s="13">
        <f t="shared" si="15"/>
        <v>-2900</v>
      </c>
      <c r="M20" s="17">
        <v>539280</v>
      </c>
      <c r="N20" s="27">
        <f t="shared" si="5"/>
        <v>0</v>
      </c>
      <c r="O20" s="17">
        <v>539280</v>
      </c>
      <c r="P20" s="44">
        <f t="shared" si="16"/>
        <v>139280</v>
      </c>
    </row>
    <row r="21" spans="1:16" s="2" customFormat="1" ht="24" customHeight="1" x14ac:dyDescent="0.25">
      <c r="A21" s="3" t="s">
        <v>49</v>
      </c>
      <c r="B21" s="14" t="s">
        <v>12</v>
      </c>
      <c r="C21" s="12">
        <f>C22+C23+C24+C25</f>
        <v>238222213.78</v>
      </c>
      <c r="D21" s="12">
        <f>D22+D23+D24+D25</f>
        <v>125655884.07999997</v>
      </c>
      <c r="E21" s="12">
        <f t="shared" ref="E21:P21" si="17">E22+E23+E24+E25</f>
        <v>363878097.86000001</v>
      </c>
      <c r="F21" s="12">
        <f t="shared" si="17"/>
        <v>-80000</v>
      </c>
      <c r="G21" s="12">
        <f t="shared" si="17"/>
        <v>363798097.86000001</v>
      </c>
      <c r="H21" s="12">
        <f t="shared" si="17"/>
        <v>15328436.270000041</v>
      </c>
      <c r="I21" s="12">
        <f t="shared" si="17"/>
        <v>379126534.13</v>
      </c>
      <c r="J21" s="12">
        <f t="shared" si="17"/>
        <v>395149.18000000017</v>
      </c>
      <c r="K21" s="12">
        <f t="shared" si="17"/>
        <v>379521683.31</v>
      </c>
      <c r="L21" s="12">
        <f t="shared" si="17"/>
        <v>3053677.1599999997</v>
      </c>
      <c r="M21" s="12">
        <f t="shared" si="17"/>
        <v>382575360.47000003</v>
      </c>
      <c r="N21" s="12">
        <f t="shared" si="17"/>
        <v>-151883.87000003085</v>
      </c>
      <c r="O21" s="12">
        <f t="shared" si="17"/>
        <v>382423476.59999996</v>
      </c>
      <c r="P21" s="12">
        <f t="shared" si="17"/>
        <v>144201262.81999999</v>
      </c>
    </row>
    <row r="22" spans="1:16" x14ac:dyDescent="0.25">
      <c r="A22" s="16" t="s">
        <v>50</v>
      </c>
      <c r="B22" s="15" t="s">
        <v>13</v>
      </c>
      <c r="C22" s="13">
        <v>2138565.44</v>
      </c>
      <c r="D22" s="27">
        <f t="shared" ref="D22:D23" si="18">E22-C22</f>
        <v>1224765.54</v>
      </c>
      <c r="E22" s="27">
        <v>3363330.98</v>
      </c>
      <c r="F22" s="27">
        <v>0</v>
      </c>
      <c r="G22" s="27">
        <f>E22+F22</f>
        <v>3363330.98</v>
      </c>
      <c r="H22" s="24">
        <f t="shared" ref="H22:H40" si="19">I22-G22</f>
        <v>0</v>
      </c>
      <c r="I22" s="27">
        <v>3363330.98</v>
      </c>
      <c r="J22" s="13">
        <f t="shared" si="14"/>
        <v>120000</v>
      </c>
      <c r="K22" s="27">
        <v>3483330.98</v>
      </c>
      <c r="L22" s="13">
        <f t="shared" si="15"/>
        <v>0</v>
      </c>
      <c r="M22" s="27">
        <v>3483330.98</v>
      </c>
      <c r="N22" s="27">
        <f t="shared" si="5"/>
        <v>0</v>
      </c>
      <c r="O22" s="27">
        <v>3483330.98</v>
      </c>
      <c r="P22" s="44">
        <f t="shared" si="16"/>
        <v>1344765.54</v>
      </c>
    </row>
    <row r="23" spans="1:16" x14ac:dyDescent="0.25">
      <c r="A23" s="16" t="s">
        <v>51</v>
      </c>
      <c r="B23" s="15" t="s">
        <v>14</v>
      </c>
      <c r="C23" s="13">
        <v>6205000.04</v>
      </c>
      <c r="D23" s="27">
        <f t="shared" si="18"/>
        <v>2491987.5100000007</v>
      </c>
      <c r="E23" s="27">
        <v>8696987.5500000007</v>
      </c>
      <c r="F23" s="27">
        <v>0</v>
      </c>
      <c r="G23" s="27">
        <f>E23+F23</f>
        <v>8696987.5500000007</v>
      </c>
      <c r="H23" s="24">
        <f t="shared" si="19"/>
        <v>6640000</v>
      </c>
      <c r="I23" s="27">
        <v>15336987.550000001</v>
      </c>
      <c r="J23" s="13">
        <f t="shared" si="14"/>
        <v>0</v>
      </c>
      <c r="K23" s="27">
        <v>15336987.550000001</v>
      </c>
      <c r="L23" s="13">
        <f t="shared" si="15"/>
        <v>2357797.16</v>
      </c>
      <c r="M23" s="27">
        <v>17694784.710000001</v>
      </c>
      <c r="N23" s="27">
        <f t="shared" si="5"/>
        <v>0</v>
      </c>
      <c r="O23" s="27">
        <v>17694784.710000001</v>
      </c>
      <c r="P23" s="44">
        <f t="shared" si="16"/>
        <v>11489784.670000002</v>
      </c>
    </row>
    <row r="24" spans="1:16" ht="25.5" x14ac:dyDescent="0.25">
      <c r="A24" s="16" t="s">
        <v>52</v>
      </c>
      <c r="B24" s="15" t="s">
        <v>15</v>
      </c>
      <c r="C24" s="13">
        <v>219993648.30000001</v>
      </c>
      <c r="D24" s="27">
        <f>E24-C24</f>
        <v>121939131.02999997</v>
      </c>
      <c r="E24" s="27">
        <v>341932779.32999998</v>
      </c>
      <c r="F24" s="27">
        <f>G24-E24</f>
        <v>0</v>
      </c>
      <c r="G24" s="27">
        <v>341932779.32999998</v>
      </c>
      <c r="H24" s="24">
        <f>I24-G24</f>
        <v>14597316.270000041</v>
      </c>
      <c r="I24" s="27">
        <v>356530095.60000002</v>
      </c>
      <c r="J24" s="13">
        <f t="shared" si="14"/>
        <v>0</v>
      </c>
      <c r="K24" s="27">
        <v>356530095.60000002</v>
      </c>
      <c r="L24" s="13">
        <f t="shared" si="15"/>
        <v>309000</v>
      </c>
      <c r="M24" s="27">
        <v>356839095.60000002</v>
      </c>
      <c r="N24" s="27">
        <f t="shared" si="5"/>
        <v>599932.46999996901</v>
      </c>
      <c r="O24" s="27">
        <v>357439028.06999999</v>
      </c>
      <c r="P24" s="44">
        <f t="shared" si="16"/>
        <v>137445379.76999998</v>
      </c>
    </row>
    <row r="25" spans="1:16" ht="25.5" x14ac:dyDescent="0.25">
      <c r="A25" s="16" t="s">
        <v>53</v>
      </c>
      <c r="B25" s="15" t="s">
        <v>16</v>
      </c>
      <c r="C25" s="13">
        <v>9885000</v>
      </c>
      <c r="D25" s="27">
        <f>E25-C25</f>
        <v>0</v>
      </c>
      <c r="E25" s="27">
        <v>9885000</v>
      </c>
      <c r="F25" s="27">
        <f>G25-E25</f>
        <v>-80000</v>
      </c>
      <c r="G25" s="27">
        <v>9805000</v>
      </c>
      <c r="H25" s="24">
        <f t="shared" si="19"/>
        <v>-5908880</v>
      </c>
      <c r="I25" s="27">
        <v>3896120</v>
      </c>
      <c r="J25" s="13">
        <f t="shared" si="14"/>
        <v>275149.18000000017</v>
      </c>
      <c r="K25" s="27">
        <v>4171269.18</v>
      </c>
      <c r="L25" s="13">
        <f t="shared" si="15"/>
        <v>386879.99999999953</v>
      </c>
      <c r="M25" s="27">
        <v>4558149.18</v>
      </c>
      <c r="N25" s="27">
        <f t="shared" si="5"/>
        <v>-751816.33999999985</v>
      </c>
      <c r="O25" s="27">
        <v>3806332.84</v>
      </c>
      <c r="P25" s="44">
        <f t="shared" si="16"/>
        <v>-6078667.1600000001</v>
      </c>
    </row>
    <row r="26" spans="1:16" s="2" customFormat="1" ht="34.5" customHeight="1" x14ac:dyDescent="0.25">
      <c r="A26" s="3" t="s">
        <v>54</v>
      </c>
      <c r="B26" s="14" t="s">
        <v>17</v>
      </c>
      <c r="C26" s="12">
        <f>C27+C28+C29+C30</f>
        <v>153676424.27000001</v>
      </c>
      <c r="D26" s="35">
        <f t="shared" ref="D26:P26" si="20">D27+D28+D29+D30</f>
        <v>183581083.07999998</v>
      </c>
      <c r="E26" s="35">
        <f t="shared" si="20"/>
        <v>337257507.35000002</v>
      </c>
      <c r="F26" s="35">
        <f t="shared" si="20"/>
        <v>0</v>
      </c>
      <c r="G26" s="35">
        <f t="shared" si="20"/>
        <v>337257507.35000002</v>
      </c>
      <c r="H26" s="35">
        <f t="shared" si="20"/>
        <v>180640835.47999999</v>
      </c>
      <c r="I26" s="35">
        <f t="shared" si="20"/>
        <v>517898342.82999998</v>
      </c>
      <c r="J26" s="35">
        <f t="shared" si="20"/>
        <v>190000</v>
      </c>
      <c r="K26" s="35">
        <f t="shared" si="20"/>
        <v>518088342.82999998</v>
      </c>
      <c r="L26" s="35">
        <f t="shared" si="20"/>
        <v>-1557540.5599999856</v>
      </c>
      <c r="M26" s="35">
        <f t="shared" si="20"/>
        <v>516530802.26999998</v>
      </c>
      <c r="N26" s="35">
        <f t="shared" si="20"/>
        <v>816819.46000000741</v>
      </c>
      <c r="O26" s="35">
        <f t="shared" si="20"/>
        <v>517347621.73000002</v>
      </c>
      <c r="P26" s="12">
        <f t="shared" si="20"/>
        <v>363671197.45999998</v>
      </c>
    </row>
    <row r="27" spans="1:16" x14ac:dyDescent="0.25">
      <c r="A27" s="16" t="s">
        <v>55</v>
      </c>
      <c r="B27" s="15" t="s">
        <v>18</v>
      </c>
      <c r="C27" s="13">
        <v>4010037.85</v>
      </c>
      <c r="D27" s="27">
        <f t="shared" ref="D27:D40" si="21">E27-C27</f>
        <v>-32730.590000000317</v>
      </c>
      <c r="E27" s="27">
        <v>3977307.26</v>
      </c>
      <c r="F27" s="27">
        <v>0</v>
      </c>
      <c r="G27" s="27">
        <f>E27+F27</f>
        <v>3977307.26</v>
      </c>
      <c r="H27" s="24">
        <f t="shared" si="19"/>
        <v>0</v>
      </c>
      <c r="I27" s="27">
        <v>3977307.26</v>
      </c>
      <c r="J27" s="13">
        <f t="shared" si="14"/>
        <v>0</v>
      </c>
      <c r="K27" s="27">
        <v>3977307.26</v>
      </c>
      <c r="L27" s="13">
        <f t="shared" si="15"/>
        <v>768474.58000000007</v>
      </c>
      <c r="M27" s="27">
        <v>4745781.84</v>
      </c>
      <c r="N27" s="27">
        <f t="shared" si="5"/>
        <v>-153085.71999999974</v>
      </c>
      <c r="O27" s="27">
        <v>4592696.12</v>
      </c>
      <c r="P27" s="44">
        <f t="shared" si="16"/>
        <v>582658.27</v>
      </c>
    </row>
    <row r="28" spans="1:16" x14ac:dyDescent="0.25">
      <c r="A28" s="16" t="s">
        <v>56</v>
      </c>
      <c r="B28" s="15" t="s">
        <v>19</v>
      </c>
      <c r="C28" s="13">
        <v>9218019.4600000009</v>
      </c>
      <c r="D28" s="27">
        <f t="shared" si="21"/>
        <v>7000000</v>
      </c>
      <c r="E28" s="27">
        <v>16218019.460000001</v>
      </c>
      <c r="F28" s="27">
        <f>G28-E28</f>
        <v>0</v>
      </c>
      <c r="G28" s="27">
        <v>16218019.460000001</v>
      </c>
      <c r="H28" s="24">
        <f t="shared" si="19"/>
        <v>166791040.91999999</v>
      </c>
      <c r="I28" s="27">
        <v>183009060.38</v>
      </c>
      <c r="J28" s="13">
        <f t="shared" si="14"/>
        <v>0</v>
      </c>
      <c r="K28" s="27">
        <v>183009060.38</v>
      </c>
      <c r="L28" s="13">
        <f t="shared" si="15"/>
        <v>-5593041.0099999905</v>
      </c>
      <c r="M28" s="27">
        <v>177416019.37</v>
      </c>
      <c r="N28" s="27">
        <f t="shared" si="5"/>
        <v>0</v>
      </c>
      <c r="O28" s="27">
        <v>177416019.37</v>
      </c>
      <c r="P28" s="44">
        <f t="shared" si="16"/>
        <v>168197999.91</v>
      </c>
    </row>
    <row r="29" spans="1:16" x14ac:dyDescent="0.25">
      <c r="A29" s="16" t="s">
        <v>57</v>
      </c>
      <c r="B29" s="15" t="s">
        <v>20</v>
      </c>
      <c r="C29" s="13">
        <v>87166047.760000005</v>
      </c>
      <c r="D29" s="27">
        <f t="shared" si="21"/>
        <v>166331083.07999998</v>
      </c>
      <c r="E29" s="27">
        <v>253497130.84</v>
      </c>
      <c r="F29" s="27">
        <f>G29-E29</f>
        <v>0</v>
      </c>
      <c r="G29" s="27">
        <v>253497130.84</v>
      </c>
      <c r="H29" s="24">
        <f t="shared" si="19"/>
        <v>7591182.849999994</v>
      </c>
      <c r="I29" s="27">
        <v>261088313.69</v>
      </c>
      <c r="J29" s="13">
        <f t="shared" si="14"/>
        <v>190000</v>
      </c>
      <c r="K29" s="27">
        <v>261278313.69</v>
      </c>
      <c r="L29" s="13">
        <f t="shared" si="15"/>
        <v>3075784.900000006</v>
      </c>
      <c r="M29" s="27">
        <v>264354098.59</v>
      </c>
      <c r="N29" s="27">
        <f t="shared" si="5"/>
        <v>-8669.75</v>
      </c>
      <c r="O29" s="27">
        <v>264345428.84</v>
      </c>
      <c r="P29" s="44">
        <f t="shared" si="16"/>
        <v>177179381.07999998</v>
      </c>
    </row>
    <row r="30" spans="1:16" ht="25.5" x14ac:dyDescent="0.25">
      <c r="A30" s="16" t="s">
        <v>58</v>
      </c>
      <c r="B30" s="15" t="s">
        <v>21</v>
      </c>
      <c r="C30" s="13">
        <v>53282319.200000003</v>
      </c>
      <c r="D30" s="27">
        <f t="shared" si="21"/>
        <v>10282730.589999996</v>
      </c>
      <c r="E30" s="27">
        <v>63565049.789999999</v>
      </c>
      <c r="F30" s="27">
        <v>0</v>
      </c>
      <c r="G30" s="27">
        <f>E30+F30</f>
        <v>63565049.789999999</v>
      </c>
      <c r="H30" s="24">
        <f t="shared" si="19"/>
        <v>6258611.7100000009</v>
      </c>
      <c r="I30" s="27">
        <v>69823661.5</v>
      </c>
      <c r="J30" s="13">
        <f t="shared" si="14"/>
        <v>0</v>
      </c>
      <c r="K30" s="27">
        <v>69823661.5</v>
      </c>
      <c r="L30" s="13">
        <f t="shared" si="15"/>
        <v>191240.96999999881</v>
      </c>
      <c r="M30" s="27">
        <v>70014902.469999999</v>
      </c>
      <c r="N30" s="27">
        <f t="shared" si="5"/>
        <v>978574.93000000715</v>
      </c>
      <c r="O30" s="27">
        <v>70993477.400000006</v>
      </c>
      <c r="P30" s="44">
        <f t="shared" si="16"/>
        <v>17711158.200000003</v>
      </c>
    </row>
    <row r="31" spans="1:16" s="2" customFormat="1" ht="23.25" customHeight="1" x14ac:dyDescent="0.25">
      <c r="A31" s="3" t="s">
        <v>59</v>
      </c>
      <c r="B31" s="14" t="s">
        <v>22</v>
      </c>
      <c r="C31" s="12">
        <f>C32+C33+C34+C36+C37+C35</f>
        <v>1144643371.25</v>
      </c>
      <c r="D31" s="12">
        <f t="shared" ref="D31:P31" si="22">D32+D33+D34+D36+D37+D35</f>
        <v>76228487.030000001</v>
      </c>
      <c r="E31" s="12">
        <f t="shared" si="22"/>
        <v>1220871858.2799997</v>
      </c>
      <c r="F31" s="12">
        <f t="shared" si="22"/>
        <v>0</v>
      </c>
      <c r="G31" s="12">
        <f t="shared" si="22"/>
        <v>1220871858.2799997</v>
      </c>
      <c r="H31" s="12">
        <f t="shared" si="22"/>
        <v>22681025.179999955</v>
      </c>
      <c r="I31" s="12">
        <f t="shared" si="22"/>
        <v>1243552883.46</v>
      </c>
      <c r="J31" s="12">
        <f t="shared" si="22"/>
        <v>6108854.3899999782</v>
      </c>
      <c r="K31" s="12">
        <f t="shared" si="22"/>
        <v>1249661737.8500001</v>
      </c>
      <c r="L31" s="12">
        <f t="shared" si="22"/>
        <v>2356064.2200000137</v>
      </c>
      <c r="M31" s="12">
        <f t="shared" si="22"/>
        <v>1252017802.0699999</v>
      </c>
      <c r="N31" s="12">
        <f t="shared" si="22"/>
        <v>-2503792</v>
      </c>
      <c r="O31" s="12">
        <f t="shared" si="22"/>
        <v>1249514010.0699999</v>
      </c>
      <c r="P31" s="12">
        <f t="shared" si="22"/>
        <v>104870638.81999996</v>
      </c>
    </row>
    <row r="32" spans="1:16" x14ac:dyDescent="0.25">
      <c r="A32" s="16" t="s">
        <v>60</v>
      </c>
      <c r="B32" s="15" t="s">
        <v>23</v>
      </c>
      <c r="C32" s="13">
        <v>612324062.61000001</v>
      </c>
      <c r="D32" s="27">
        <f t="shared" si="21"/>
        <v>62828282.830000043</v>
      </c>
      <c r="E32" s="27">
        <v>675152345.44000006</v>
      </c>
      <c r="F32" s="27">
        <f t="shared" ref="F32:F39" si="23">G32-E32</f>
        <v>0</v>
      </c>
      <c r="G32" s="27">
        <v>675152345.44000006</v>
      </c>
      <c r="H32" s="24">
        <f t="shared" si="19"/>
        <v>2527682.189999938</v>
      </c>
      <c r="I32" s="27">
        <v>677680027.63</v>
      </c>
      <c r="J32" s="13">
        <f t="shared" si="14"/>
        <v>2929292.9299999475</v>
      </c>
      <c r="K32" s="27">
        <v>680609320.55999994</v>
      </c>
      <c r="L32" s="13">
        <f t="shared" si="15"/>
        <v>-2929292.9299999475</v>
      </c>
      <c r="M32" s="27">
        <v>677680027.63</v>
      </c>
      <c r="N32" s="27">
        <f t="shared" si="5"/>
        <v>0</v>
      </c>
      <c r="O32" s="27">
        <v>677680027.63</v>
      </c>
      <c r="P32" s="44">
        <f t="shared" si="16"/>
        <v>65355965.019999981</v>
      </c>
    </row>
    <row r="33" spans="1:16" x14ac:dyDescent="0.25">
      <c r="A33" s="16" t="s">
        <v>61</v>
      </c>
      <c r="B33" s="15" t="s">
        <v>24</v>
      </c>
      <c r="C33" s="13">
        <v>441439709.86000001</v>
      </c>
      <c r="D33" s="27">
        <f t="shared" si="21"/>
        <v>6131870.9799999595</v>
      </c>
      <c r="E33" s="27">
        <v>447571580.83999997</v>
      </c>
      <c r="F33" s="27">
        <f t="shared" si="23"/>
        <v>0</v>
      </c>
      <c r="G33" s="27">
        <v>447571580.83999997</v>
      </c>
      <c r="H33" s="24">
        <f t="shared" si="19"/>
        <v>7555087.3600000143</v>
      </c>
      <c r="I33" s="27">
        <v>455126668.19999999</v>
      </c>
      <c r="J33" s="13">
        <f t="shared" si="14"/>
        <v>3030303.030000031</v>
      </c>
      <c r="K33" s="27">
        <v>458156971.23000002</v>
      </c>
      <c r="L33" s="13">
        <f t="shared" si="15"/>
        <v>4347132.969999969</v>
      </c>
      <c r="M33" s="27">
        <v>462504104.19999999</v>
      </c>
      <c r="N33" s="27">
        <f t="shared" si="5"/>
        <v>-3718792</v>
      </c>
      <c r="O33" s="27">
        <v>458785312.19999999</v>
      </c>
      <c r="P33" s="44">
        <f t="shared" si="16"/>
        <v>17345602.339999974</v>
      </c>
    </row>
    <row r="34" spans="1:16" x14ac:dyDescent="0.25">
      <c r="A34" s="16" t="s">
        <v>62</v>
      </c>
      <c r="B34" s="15" t="s">
        <v>25</v>
      </c>
      <c r="C34" s="13">
        <v>49961279.909999996</v>
      </c>
      <c r="D34" s="27">
        <f t="shared" si="21"/>
        <v>7004155.6900000051</v>
      </c>
      <c r="E34" s="27">
        <v>56965435.600000001</v>
      </c>
      <c r="F34" s="27">
        <f t="shared" si="23"/>
        <v>0</v>
      </c>
      <c r="G34" s="27">
        <v>56965435.600000001</v>
      </c>
      <c r="H34" s="24">
        <f t="shared" si="19"/>
        <v>4023676.8500000015</v>
      </c>
      <c r="I34" s="27">
        <v>60989112.450000003</v>
      </c>
      <c r="J34" s="13">
        <f t="shared" si="14"/>
        <v>149258.4299999997</v>
      </c>
      <c r="K34" s="27">
        <v>61138370.880000003</v>
      </c>
      <c r="L34" s="13">
        <f t="shared" si="15"/>
        <v>645864.66999999434</v>
      </c>
      <c r="M34" s="27">
        <v>61784235.549999997</v>
      </c>
      <c r="N34" s="27">
        <f t="shared" si="5"/>
        <v>1215000</v>
      </c>
      <c r="O34" s="27">
        <v>62999235.549999997</v>
      </c>
      <c r="P34" s="44">
        <f t="shared" si="16"/>
        <v>13037955.640000001</v>
      </c>
    </row>
    <row r="35" spans="1:16" ht="38.25" x14ac:dyDescent="0.25">
      <c r="A35" s="16" t="s">
        <v>77</v>
      </c>
      <c r="B35" s="15" t="s">
        <v>78</v>
      </c>
      <c r="C35" s="13">
        <v>50000</v>
      </c>
      <c r="D35" s="27">
        <v>0</v>
      </c>
      <c r="E35" s="27">
        <f>C35+D35</f>
        <v>50000</v>
      </c>
      <c r="F35" s="27">
        <f t="shared" si="23"/>
        <v>0</v>
      </c>
      <c r="G35" s="27">
        <v>50000</v>
      </c>
      <c r="H35" s="24">
        <f t="shared" si="19"/>
        <v>45000</v>
      </c>
      <c r="I35" s="27">
        <v>95000</v>
      </c>
      <c r="J35" s="13">
        <f t="shared" si="14"/>
        <v>0</v>
      </c>
      <c r="K35" s="27">
        <v>95000</v>
      </c>
      <c r="L35" s="13">
        <f t="shared" si="15"/>
        <v>89980</v>
      </c>
      <c r="M35" s="27">
        <v>184980</v>
      </c>
      <c r="N35" s="27">
        <f t="shared" si="5"/>
        <v>0</v>
      </c>
      <c r="O35" s="27">
        <v>184980</v>
      </c>
      <c r="P35" s="44">
        <f t="shared" si="16"/>
        <v>134980</v>
      </c>
    </row>
    <row r="36" spans="1:16" x14ac:dyDescent="0.25">
      <c r="A36" s="16" t="s">
        <v>63</v>
      </c>
      <c r="B36" s="15" t="s">
        <v>26</v>
      </c>
      <c r="C36" s="13">
        <v>1135000</v>
      </c>
      <c r="D36" s="27">
        <f t="shared" si="21"/>
        <v>264177.53000000003</v>
      </c>
      <c r="E36" s="27">
        <v>1399177.53</v>
      </c>
      <c r="F36" s="27">
        <f t="shared" si="23"/>
        <v>0</v>
      </c>
      <c r="G36" s="27">
        <v>1399177.53</v>
      </c>
      <c r="H36" s="24">
        <f t="shared" si="19"/>
        <v>0</v>
      </c>
      <c r="I36" s="27">
        <v>1399177.53</v>
      </c>
      <c r="J36" s="13">
        <f t="shared" si="14"/>
        <v>0</v>
      </c>
      <c r="K36" s="27">
        <v>1399177.53</v>
      </c>
      <c r="L36" s="13">
        <f t="shared" si="15"/>
        <v>0</v>
      </c>
      <c r="M36" s="27">
        <v>1399177.53</v>
      </c>
      <c r="N36" s="27">
        <f t="shared" si="5"/>
        <v>0</v>
      </c>
      <c r="O36" s="27">
        <v>1399177.53</v>
      </c>
      <c r="P36" s="44">
        <f t="shared" si="16"/>
        <v>264177.53000000003</v>
      </c>
    </row>
    <row r="37" spans="1:16" ht="25.5" x14ac:dyDescent="0.25">
      <c r="A37" s="16" t="s">
        <v>64</v>
      </c>
      <c r="B37" s="15" t="s">
        <v>27</v>
      </c>
      <c r="C37" s="13">
        <v>39733318.869999997</v>
      </c>
      <c r="D37" s="27">
        <f t="shared" si="21"/>
        <v>0</v>
      </c>
      <c r="E37" s="27">
        <v>39733318.869999997</v>
      </c>
      <c r="F37" s="27">
        <f t="shared" si="23"/>
        <v>0</v>
      </c>
      <c r="G37" s="27">
        <v>39733318.869999997</v>
      </c>
      <c r="H37" s="24">
        <f t="shared" si="19"/>
        <v>8529578.7800000012</v>
      </c>
      <c r="I37" s="27">
        <v>48262897.649999999</v>
      </c>
      <c r="J37" s="13">
        <f t="shared" si="14"/>
        <v>0</v>
      </c>
      <c r="K37" s="27">
        <v>48262897.649999999</v>
      </c>
      <c r="L37" s="13">
        <f t="shared" si="15"/>
        <v>202379.50999999791</v>
      </c>
      <c r="M37" s="27">
        <v>48465277.159999996</v>
      </c>
      <c r="N37" s="27">
        <f t="shared" si="5"/>
        <v>0</v>
      </c>
      <c r="O37" s="27">
        <v>48465277.159999996</v>
      </c>
      <c r="P37" s="44">
        <f t="shared" si="16"/>
        <v>8731958.2899999991</v>
      </c>
    </row>
    <row r="38" spans="1:16" s="2" customFormat="1" ht="19.5" customHeight="1" x14ac:dyDescent="0.25">
      <c r="A38" s="3" t="s">
        <v>65</v>
      </c>
      <c r="B38" s="14" t="s">
        <v>28</v>
      </c>
      <c r="C38" s="12">
        <f>C39+C40</f>
        <v>421242181.34000003</v>
      </c>
      <c r="D38" s="35">
        <f t="shared" ref="D38:O38" si="24">D39+D40</f>
        <v>33859250.789999999</v>
      </c>
      <c r="E38" s="35">
        <f t="shared" si="24"/>
        <v>455101432.13</v>
      </c>
      <c r="F38" s="35">
        <f t="shared" si="24"/>
        <v>39211877.629999995</v>
      </c>
      <c r="G38" s="35">
        <f t="shared" si="24"/>
        <v>494313309.75999999</v>
      </c>
      <c r="H38" s="35">
        <f t="shared" si="24"/>
        <v>55365807.839999966</v>
      </c>
      <c r="I38" s="35">
        <f t="shared" si="24"/>
        <v>549679117.60000002</v>
      </c>
      <c r="J38" s="35">
        <f t="shared" si="24"/>
        <v>600000.00000001118</v>
      </c>
      <c r="K38" s="35">
        <f t="shared" si="24"/>
        <v>550279117.60000002</v>
      </c>
      <c r="L38" s="35">
        <f t="shared" si="24"/>
        <v>16606379.95999999</v>
      </c>
      <c r="M38" s="35">
        <f t="shared" si="24"/>
        <v>566885497.55999994</v>
      </c>
      <c r="N38" s="35">
        <f t="shared" si="24"/>
        <v>4634053.7699999809</v>
      </c>
      <c r="O38" s="35">
        <f t="shared" si="24"/>
        <v>571519551.32999992</v>
      </c>
      <c r="P38" s="12">
        <f>P39+P40</f>
        <v>150277369.98999995</v>
      </c>
    </row>
    <row r="39" spans="1:16" x14ac:dyDescent="0.25">
      <c r="A39" s="16" t="s">
        <v>66</v>
      </c>
      <c r="B39" s="15" t="s">
        <v>29</v>
      </c>
      <c r="C39" s="13">
        <v>401716919.67000002</v>
      </c>
      <c r="D39" s="27">
        <f t="shared" si="21"/>
        <v>33843033.5</v>
      </c>
      <c r="E39" s="27">
        <v>435559953.17000002</v>
      </c>
      <c r="F39" s="27">
        <f t="shared" si="23"/>
        <v>39211877.629999995</v>
      </c>
      <c r="G39" s="27">
        <v>474771830.80000001</v>
      </c>
      <c r="H39" s="24">
        <f t="shared" si="19"/>
        <v>48622886.719999969</v>
      </c>
      <c r="I39" s="27">
        <v>523394717.51999998</v>
      </c>
      <c r="J39" s="13">
        <f t="shared" si="14"/>
        <v>599999.99000000954</v>
      </c>
      <c r="K39" s="27">
        <v>523994717.50999999</v>
      </c>
      <c r="L39" s="13">
        <f t="shared" si="15"/>
        <v>10955781.00999999</v>
      </c>
      <c r="M39" s="27">
        <v>534950498.51999998</v>
      </c>
      <c r="N39" s="27">
        <f t="shared" si="5"/>
        <v>6677653.7699999809</v>
      </c>
      <c r="O39" s="27">
        <v>541628152.28999996</v>
      </c>
      <c r="P39" s="44">
        <f t="shared" si="16"/>
        <v>139911232.61999995</v>
      </c>
    </row>
    <row r="40" spans="1:16" ht="25.5" x14ac:dyDescent="0.25">
      <c r="A40" s="20" t="s">
        <v>67</v>
      </c>
      <c r="B40" s="15" t="s">
        <v>30</v>
      </c>
      <c r="C40" s="13">
        <v>19525261.670000002</v>
      </c>
      <c r="D40" s="27">
        <f t="shared" si="21"/>
        <v>16217.289999999106</v>
      </c>
      <c r="E40" s="27">
        <v>19541478.960000001</v>
      </c>
      <c r="F40" s="27">
        <v>0</v>
      </c>
      <c r="G40" s="27">
        <v>19541478.960000001</v>
      </c>
      <c r="H40" s="24">
        <f t="shared" si="19"/>
        <v>6742921.1199999973</v>
      </c>
      <c r="I40" s="27">
        <v>26284400.079999998</v>
      </c>
      <c r="J40" s="13">
        <f t="shared" si="14"/>
        <v>1.0000001639127731E-2</v>
      </c>
      <c r="K40" s="27">
        <v>26284400.09</v>
      </c>
      <c r="L40" s="13">
        <f t="shared" si="15"/>
        <v>5650598.9499999993</v>
      </c>
      <c r="M40" s="27">
        <v>31934999.039999999</v>
      </c>
      <c r="N40" s="27">
        <f t="shared" si="5"/>
        <v>-2043600</v>
      </c>
      <c r="O40" s="27">
        <v>29891399.039999999</v>
      </c>
      <c r="P40" s="44">
        <f t="shared" si="16"/>
        <v>10366137.369999997</v>
      </c>
    </row>
    <row r="41" spans="1:16" ht="21" customHeight="1" x14ac:dyDescent="0.25">
      <c r="A41" s="7" t="s">
        <v>83</v>
      </c>
      <c r="B41" s="14" t="s">
        <v>82</v>
      </c>
      <c r="C41" s="12">
        <f>C42</f>
        <v>0</v>
      </c>
      <c r="D41" s="12">
        <f t="shared" ref="D41:O41" si="25">D42</f>
        <v>0</v>
      </c>
      <c r="E41" s="43">
        <f>C41+D41</f>
        <v>0</v>
      </c>
      <c r="F41" s="12">
        <f t="shared" si="25"/>
        <v>0</v>
      </c>
      <c r="G41" s="12">
        <f t="shared" si="25"/>
        <v>0</v>
      </c>
      <c r="H41" s="12">
        <f t="shared" si="25"/>
        <v>0</v>
      </c>
      <c r="I41" s="12">
        <f t="shared" si="25"/>
        <v>0</v>
      </c>
      <c r="J41" s="12">
        <f t="shared" si="25"/>
        <v>0</v>
      </c>
      <c r="K41" s="12">
        <f t="shared" si="25"/>
        <v>0</v>
      </c>
      <c r="L41" s="12">
        <f t="shared" si="25"/>
        <v>2285057.91</v>
      </c>
      <c r="M41" s="12">
        <f t="shared" si="25"/>
        <v>2285057.91</v>
      </c>
      <c r="N41" s="12"/>
      <c r="O41" s="12">
        <f t="shared" si="25"/>
        <v>2285057.91</v>
      </c>
      <c r="P41" s="45">
        <f>P42</f>
        <v>2285057.91</v>
      </c>
    </row>
    <row r="42" spans="1:16" ht="25.5" x14ac:dyDescent="0.25">
      <c r="A42" s="20" t="s">
        <v>84</v>
      </c>
      <c r="B42" s="15" t="s">
        <v>85</v>
      </c>
      <c r="C42" s="13">
        <v>0</v>
      </c>
      <c r="D42" s="27">
        <v>0</v>
      </c>
      <c r="E42" s="27">
        <f>C42+D42</f>
        <v>0</v>
      </c>
      <c r="F42" s="27">
        <v>0</v>
      </c>
      <c r="G42" s="27">
        <f>E42+F42</f>
        <v>0</v>
      </c>
      <c r="H42" s="27">
        <v>0</v>
      </c>
      <c r="I42" s="27">
        <f>G42+H42</f>
        <v>0</v>
      </c>
      <c r="J42" s="27">
        <v>0</v>
      </c>
      <c r="K42" s="27">
        <f>I42+J42</f>
        <v>0</v>
      </c>
      <c r="L42" s="27">
        <f>M42-K42</f>
        <v>2285057.91</v>
      </c>
      <c r="M42" s="27">
        <v>2285057.91</v>
      </c>
      <c r="N42" s="27">
        <f t="shared" si="5"/>
        <v>0</v>
      </c>
      <c r="O42" s="27">
        <v>2285057.91</v>
      </c>
      <c r="P42" s="44">
        <f t="shared" si="16"/>
        <v>2285057.91</v>
      </c>
    </row>
    <row r="43" spans="1:16" s="2" customFormat="1" ht="21" customHeight="1" x14ac:dyDescent="0.25">
      <c r="A43" s="3" t="s">
        <v>68</v>
      </c>
      <c r="B43" s="14" t="s">
        <v>31</v>
      </c>
      <c r="C43" s="12">
        <f>C44+C45+C46+C47+C48</f>
        <v>63298224.43</v>
      </c>
      <c r="D43" s="12">
        <f>D44+D45+D46+D47+D48</f>
        <v>2387498.6000000015</v>
      </c>
      <c r="E43" s="12">
        <f>E44+E45+E46+E47+E48</f>
        <v>65685723.030000001</v>
      </c>
      <c r="F43" s="12">
        <f t="shared" ref="F43:O43" si="26">F44+F46+F47+F48</f>
        <v>450000</v>
      </c>
      <c r="G43" s="12">
        <f t="shared" si="26"/>
        <v>66135723.030000001</v>
      </c>
      <c r="H43" s="12">
        <f t="shared" si="26"/>
        <v>39201097.999999993</v>
      </c>
      <c r="I43" s="12">
        <f t="shared" si="26"/>
        <v>105336821.03</v>
      </c>
      <c r="J43" s="12">
        <f t="shared" si="26"/>
        <v>-8200128.6799999923</v>
      </c>
      <c r="K43" s="12">
        <f t="shared" si="26"/>
        <v>97136692.350000009</v>
      </c>
      <c r="L43" s="12">
        <f t="shared" si="26"/>
        <v>1757003.299999997</v>
      </c>
      <c r="M43" s="12">
        <f t="shared" si="26"/>
        <v>98893695.650000006</v>
      </c>
      <c r="N43" s="12">
        <f t="shared" si="26"/>
        <v>1301278.8799999952</v>
      </c>
      <c r="O43" s="12">
        <f t="shared" si="26"/>
        <v>100194974.53</v>
      </c>
      <c r="P43" s="12">
        <f>P44+P45+P46+P47+P48</f>
        <v>36896750.099999994</v>
      </c>
    </row>
    <row r="44" spans="1:16" x14ac:dyDescent="0.25">
      <c r="A44" s="16" t="s">
        <v>69</v>
      </c>
      <c r="B44" s="15" t="s">
        <v>32</v>
      </c>
      <c r="C44" s="13">
        <v>818473.76</v>
      </c>
      <c r="D44" s="27">
        <f t="shared" ref="D44:D45" si="27">E44-C44</f>
        <v>1151811</v>
      </c>
      <c r="E44" s="27">
        <v>1970284.76</v>
      </c>
      <c r="F44" s="27">
        <f>G44-E44</f>
        <v>0</v>
      </c>
      <c r="G44" s="27">
        <v>1970284.76</v>
      </c>
      <c r="H44" s="24">
        <f t="shared" ref="H44:H51" si="28">I44-G44</f>
        <v>0</v>
      </c>
      <c r="I44" s="27">
        <v>1970284.76</v>
      </c>
      <c r="J44" s="13">
        <f t="shared" ref="J44:J53" si="29">K44-I44</f>
        <v>0</v>
      </c>
      <c r="K44" s="27">
        <v>1970284.76</v>
      </c>
      <c r="L44" s="13">
        <f t="shared" ref="L44:L53" si="30">M44-K44</f>
        <v>0</v>
      </c>
      <c r="M44" s="27">
        <v>1970284.76</v>
      </c>
      <c r="N44" s="27">
        <f t="shared" si="5"/>
        <v>0</v>
      </c>
      <c r="O44" s="27">
        <v>1970284.76</v>
      </c>
      <c r="P44" s="44">
        <f t="shared" si="16"/>
        <v>1151811</v>
      </c>
    </row>
    <row r="45" spans="1:16" x14ac:dyDescent="0.25">
      <c r="A45" s="16" t="s">
        <v>110</v>
      </c>
      <c r="B45" s="15" t="s">
        <v>111</v>
      </c>
      <c r="C45" s="13">
        <v>5502983.6799999997</v>
      </c>
      <c r="D45" s="27">
        <f t="shared" si="27"/>
        <v>-5502983.6799999997</v>
      </c>
      <c r="E45" s="27">
        <v>0</v>
      </c>
      <c r="F45" s="27">
        <f>G45-E45</f>
        <v>0</v>
      </c>
      <c r="G45" s="27">
        <v>0</v>
      </c>
      <c r="H45" s="24">
        <f t="shared" si="28"/>
        <v>0</v>
      </c>
      <c r="I45" s="27">
        <v>0</v>
      </c>
      <c r="J45" s="13">
        <v>0</v>
      </c>
      <c r="K45" s="27">
        <v>0</v>
      </c>
      <c r="L45" s="13">
        <v>0</v>
      </c>
      <c r="M45" s="27">
        <v>0</v>
      </c>
      <c r="N45" s="27">
        <f t="shared" si="5"/>
        <v>0</v>
      </c>
      <c r="O45" s="27">
        <v>0</v>
      </c>
      <c r="P45" s="44">
        <f t="shared" si="16"/>
        <v>-5502983.6799999997</v>
      </c>
    </row>
    <row r="46" spans="1:16" x14ac:dyDescent="0.25">
      <c r="A46" s="16" t="s">
        <v>90</v>
      </c>
      <c r="B46" s="15" t="s">
        <v>91</v>
      </c>
      <c r="C46" s="13">
        <v>0</v>
      </c>
      <c r="D46" s="27">
        <f>E46-C46</f>
        <v>1338000</v>
      </c>
      <c r="E46" s="27">
        <v>1338000</v>
      </c>
      <c r="F46" s="27">
        <f>G46-E46</f>
        <v>450000</v>
      </c>
      <c r="G46" s="27">
        <v>1788000</v>
      </c>
      <c r="H46" s="24">
        <f t="shared" si="28"/>
        <v>611500</v>
      </c>
      <c r="I46" s="27">
        <v>2399500</v>
      </c>
      <c r="J46" s="13">
        <f t="shared" si="29"/>
        <v>150000</v>
      </c>
      <c r="K46" s="27">
        <v>2549500</v>
      </c>
      <c r="L46" s="13">
        <f t="shared" si="30"/>
        <v>900000</v>
      </c>
      <c r="M46" s="27">
        <v>3449500</v>
      </c>
      <c r="N46" s="27">
        <f t="shared" si="5"/>
        <v>750000</v>
      </c>
      <c r="O46" s="27">
        <v>4199500</v>
      </c>
      <c r="P46" s="44">
        <f t="shared" si="16"/>
        <v>4199500</v>
      </c>
    </row>
    <row r="47" spans="1:16" x14ac:dyDescent="0.25">
      <c r="A47" s="16" t="s">
        <v>70</v>
      </c>
      <c r="B47" s="15" t="s">
        <v>33</v>
      </c>
      <c r="C47" s="13">
        <v>53216766.990000002</v>
      </c>
      <c r="D47" s="27">
        <f>E47-C47</f>
        <v>5400671.2800000012</v>
      </c>
      <c r="E47" s="27">
        <v>58617438.270000003</v>
      </c>
      <c r="F47" s="27">
        <f>G47-E47</f>
        <v>0</v>
      </c>
      <c r="G47" s="27">
        <v>58617438.270000003</v>
      </c>
      <c r="H47" s="24">
        <f t="shared" si="28"/>
        <v>38589597.999999993</v>
      </c>
      <c r="I47" s="27">
        <v>97207036.269999996</v>
      </c>
      <c r="J47" s="13">
        <f t="shared" si="29"/>
        <v>-8350128.6799999923</v>
      </c>
      <c r="K47" s="27">
        <v>88856907.590000004</v>
      </c>
      <c r="L47" s="13">
        <f t="shared" si="30"/>
        <v>857003.29999999702</v>
      </c>
      <c r="M47" s="27">
        <v>89713910.890000001</v>
      </c>
      <c r="N47" s="27">
        <f t="shared" si="5"/>
        <v>-2582921.1200000048</v>
      </c>
      <c r="O47" s="27">
        <v>87130989.769999996</v>
      </c>
      <c r="P47" s="44">
        <f t="shared" si="16"/>
        <v>33914222.779999994</v>
      </c>
    </row>
    <row r="48" spans="1:16" ht="25.5" x14ac:dyDescent="0.25">
      <c r="A48" s="16" t="s">
        <v>71</v>
      </c>
      <c r="B48" s="15" t="s">
        <v>34</v>
      </c>
      <c r="C48" s="13">
        <v>3760000</v>
      </c>
      <c r="D48" s="27">
        <f>E48-C48</f>
        <v>0</v>
      </c>
      <c r="E48" s="27">
        <v>3760000</v>
      </c>
      <c r="F48" s="27">
        <v>0</v>
      </c>
      <c r="G48" s="27">
        <v>3760000</v>
      </c>
      <c r="H48" s="24">
        <f t="shared" si="28"/>
        <v>0</v>
      </c>
      <c r="I48" s="27">
        <v>3760000</v>
      </c>
      <c r="J48" s="13">
        <f t="shared" si="29"/>
        <v>0</v>
      </c>
      <c r="K48" s="27">
        <v>3760000</v>
      </c>
      <c r="L48" s="13">
        <f t="shared" si="30"/>
        <v>0</v>
      </c>
      <c r="M48" s="27">
        <v>3760000</v>
      </c>
      <c r="N48" s="27">
        <f t="shared" si="5"/>
        <v>3134200</v>
      </c>
      <c r="O48" s="27">
        <v>6894200</v>
      </c>
      <c r="P48" s="44">
        <f t="shared" si="16"/>
        <v>3134200</v>
      </c>
    </row>
    <row r="49" spans="1:16" s="2" customFormat="1" ht="36.75" customHeight="1" x14ac:dyDescent="0.25">
      <c r="A49" s="3" t="s">
        <v>72</v>
      </c>
      <c r="B49" s="14" t="s">
        <v>35</v>
      </c>
      <c r="C49" s="12">
        <f>C50+C51</f>
        <v>70393931.060000002</v>
      </c>
      <c r="D49" s="12">
        <f>D50+D51</f>
        <v>405611347.44</v>
      </c>
      <c r="E49" s="12">
        <f>E50+E51</f>
        <v>476005278.5</v>
      </c>
      <c r="F49" s="12">
        <f t="shared" ref="F49:P49" si="31">F50+F51</f>
        <v>-4.0046870708465576E-8</v>
      </c>
      <c r="G49" s="12">
        <f t="shared" si="31"/>
        <v>476005278.5</v>
      </c>
      <c r="H49" s="12">
        <f t="shared" si="31"/>
        <v>4915211.2100000065</v>
      </c>
      <c r="I49" s="12">
        <f t="shared" si="31"/>
        <v>480920489.70999998</v>
      </c>
      <c r="J49" s="12">
        <f t="shared" si="31"/>
        <v>-149258.43000000715</v>
      </c>
      <c r="K49" s="12">
        <f t="shared" si="31"/>
        <v>480771231.27999997</v>
      </c>
      <c r="L49" s="12">
        <f t="shared" si="31"/>
        <v>5590740.8500000238</v>
      </c>
      <c r="M49" s="12">
        <f t="shared" si="31"/>
        <v>486361972.13</v>
      </c>
      <c r="N49" s="12">
        <f t="shared" si="31"/>
        <v>-2498559.6899999976</v>
      </c>
      <c r="O49" s="12">
        <f t="shared" si="31"/>
        <v>483863412.44</v>
      </c>
      <c r="P49" s="12">
        <f t="shared" si="31"/>
        <v>413469481.38</v>
      </c>
    </row>
    <row r="50" spans="1:16" x14ac:dyDescent="0.25">
      <c r="A50" s="16" t="s">
        <v>73</v>
      </c>
      <c r="B50" s="15" t="s">
        <v>36</v>
      </c>
      <c r="C50" s="13">
        <v>66066308.850000001</v>
      </c>
      <c r="D50" s="27">
        <f>E50-C50</f>
        <v>405611347.44</v>
      </c>
      <c r="E50" s="27">
        <v>471677656.29000002</v>
      </c>
      <c r="F50" s="27">
        <f>G50-E50</f>
        <v>-540952.77000004053</v>
      </c>
      <c r="G50" s="27">
        <v>471136703.51999998</v>
      </c>
      <c r="H50" s="24">
        <f t="shared" si="28"/>
        <v>4374258.4300000072</v>
      </c>
      <c r="I50" s="27">
        <v>475510961.94999999</v>
      </c>
      <c r="J50" s="13">
        <f t="shared" si="29"/>
        <v>-149258.43000000715</v>
      </c>
      <c r="K50" s="27">
        <v>475361703.51999998</v>
      </c>
      <c r="L50" s="13">
        <f t="shared" si="30"/>
        <v>5590740.8500000238</v>
      </c>
      <c r="M50" s="27">
        <v>480952444.37</v>
      </c>
      <c r="N50" s="27">
        <f t="shared" si="5"/>
        <v>-2498559.6899999976</v>
      </c>
      <c r="O50" s="27">
        <v>478453884.68000001</v>
      </c>
      <c r="P50" s="44">
        <f t="shared" si="16"/>
        <v>412387575.82999998</v>
      </c>
    </row>
    <row r="51" spans="1:16" x14ac:dyDescent="0.25">
      <c r="A51" s="16" t="s">
        <v>112</v>
      </c>
      <c r="B51" s="15" t="s">
        <v>113</v>
      </c>
      <c r="C51" s="13">
        <v>4327622.21</v>
      </c>
      <c r="D51" s="27">
        <f>E51-C51</f>
        <v>0</v>
      </c>
      <c r="E51" s="27">
        <v>4327622.21</v>
      </c>
      <c r="F51" s="27">
        <f>G51-E51</f>
        <v>540952.77000000048</v>
      </c>
      <c r="G51" s="27">
        <v>4868574.9800000004</v>
      </c>
      <c r="H51" s="24">
        <f t="shared" si="28"/>
        <v>540952.77999999933</v>
      </c>
      <c r="I51" s="27">
        <v>5409527.7599999998</v>
      </c>
      <c r="J51" s="13">
        <f t="shared" si="29"/>
        <v>0</v>
      </c>
      <c r="K51" s="27">
        <v>5409527.7599999998</v>
      </c>
      <c r="L51" s="13">
        <f t="shared" si="30"/>
        <v>0</v>
      </c>
      <c r="M51" s="27">
        <v>5409527.7599999998</v>
      </c>
      <c r="N51" s="27">
        <f t="shared" si="5"/>
        <v>0</v>
      </c>
      <c r="O51" s="27">
        <v>5409527.7599999998</v>
      </c>
      <c r="P51" s="44">
        <f t="shared" si="16"/>
        <v>1081905.5499999998</v>
      </c>
    </row>
    <row r="52" spans="1:16" s="2" customFormat="1" ht="33.75" customHeight="1" x14ac:dyDescent="0.25">
      <c r="A52" s="3" t="s">
        <v>74</v>
      </c>
      <c r="B52" s="14" t="s">
        <v>37</v>
      </c>
      <c r="C52" s="12">
        <f>C53</f>
        <v>2324750.11</v>
      </c>
      <c r="D52" s="35">
        <f t="shared" ref="D52:P52" si="32">D53</f>
        <v>0</v>
      </c>
      <c r="E52" s="35">
        <f t="shared" si="32"/>
        <v>2324750.11</v>
      </c>
      <c r="F52" s="35">
        <f t="shared" si="32"/>
        <v>0</v>
      </c>
      <c r="G52" s="35">
        <f t="shared" si="32"/>
        <v>2324750.11</v>
      </c>
      <c r="H52" s="35">
        <f t="shared" si="32"/>
        <v>1000000</v>
      </c>
      <c r="I52" s="35">
        <f t="shared" si="32"/>
        <v>3324750.11</v>
      </c>
      <c r="J52" s="35">
        <f t="shared" si="32"/>
        <v>0</v>
      </c>
      <c r="K52" s="35">
        <f t="shared" si="32"/>
        <v>3324750.11</v>
      </c>
      <c r="L52" s="35">
        <f t="shared" si="32"/>
        <v>1619205.9099999997</v>
      </c>
      <c r="M52" s="35">
        <f t="shared" si="32"/>
        <v>4943956.0199999996</v>
      </c>
      <c r="N52" s="35">
        <f t="shared" si="32"/>
        <v>0</v>
      </c>
      <c r="O52" s="35">
        <f t="shared" si="32"/>
        <v>4943956.0199999996</v>
      </c>
      <c r="P52" s="12">
        <f t="shared" si="32"/>
        <v>2619205.9099999997</v>
      </c>
    </row>
    <row r="53" spans="1:16" x14ac:dyDescent="0.25">
      <c r="A53" s="16" t="s">
        <v>75</v>
      </c>
      <c r="B53" s="15" t="s">
        <v>38</v>
      </c>
      <c r="C53" s="13">
        <v>2324750.11</v>
      </c>
      <c r="D53" s="27">
        <v>0</v>
      </c>
      <c r="E53" s="27">
        <f>C53+D53</f>
        <v>2324750.11</v>
      </c>
      <c r="F53" s="27">
        <v>0</v>
      </c>
      <c r="G53" s="27">
        <f>E53+F53</f>
        <v>2324750.11</v>
      </c>
      <c r="H53" s="27">
        <f>I53-G53</f>
        <v>1000000</v>
      </c>
      <c r="I53" s="27">
        <v>3324750.11</v>
      </c>
      <c r="J53" s="13">
        <f t="shared" si="29"/>
        <v>0</v>
      </c>
      <c r="K53" s="27">
        <v>3324750.11</v>
      </c>
      <c r="L53" s="13">
        <f t="shared" si="30"/>
        <v>1619205.9099999997</v>
      </c>
      <c r="M53" s="27">
        <v>4943956.0199999996</v>
      </c>
      <c r="N53" s="27">
        <f t="shared" si="5"/>
        <v>0</v>
      </c>
      <c r="O53" s="27">
        <v>4943956.0199999996</v>
      </c>
      <c r="P53" s="44">
        <f t="shared" si="16"/>
        <v>2619205.9099999997</v>
      </c>
    </row>
    <row r="54" spans="1:16" ht="48" customHeight="1" x14ac:dyDescent="0.25">
      <c r="A54" s="21" t="s">
        <v>86</v>
      </c>
      <c r="B54" s="14" t="s">
        <v>88</v>
      </c>
      <c r="C54" s="22">
        <f>C55</f>
        <v>92440</v>
      </c>
      <c r="D54" s="22">
        <f t="shared" ref="D54:O54" si="33">D55</f>
        <v>0</v>
      </c>
      <c r="E54" s="22">
        <f t="shared" si="33"/>
        <v>92440</v>
      </c>
      <c r="F54" s="22">
        <f t="shared" si="33"/>
        <v>0</v>
      </c>
      <c r="G54" s="22">
        <f t="shared" si="33"/>
        <v>92440</v>
      </c>
      <c r="H54" s="22">
        <f t="shared" si="33"/>
        <v>0</v>
      </c>
      <c r="I54" s="22">
        <f t="shared" si="33"/>
        <v>92440</v>
      </c>
      <c r="J54" s="22">
        <f t="shared" si="33"/>
        <v>0</v>
      </c>
      <c r="K54" s="22">
        <f t="shared" si="33"/>
        <v>92440</v>
      </c>
      <c r="L54" s="22">
        <f t="shared" si="33"/>
        <v>0</v>
      </c>
      <c r="M54" s="22">
        <f t="shared" si="33"/>
        <v>92440</v>
      </c>
      <c r="N54" s="22">
        <f t="shared" si="33"/>
        <v>-4800.679999999993</v>
      </c>
      <c r="O54" s="22">
        <f t="shared" si="33"/>
        <v>87639.32</v>
      </c>
      <c r="P54" s="22">
        <f>P55</f>
        <v>-4800.679999999993</v>
      </c>
    </row>
    <row r="55" spans="1:16" ht="25.5" x14ac:dyDescent="0.25">
      <c r="A55" s="16" t="s">
        <v>87</v>
      </c>
      <c r="B55" s="15" t="s">
        <v>89</v>
      </c>
      <c r="C55" s="13">
        <v>92440</v>
      </c>
      <c r="D55" s="13">
        <v>0</v>
      </c>
      <c r="E55" s="13">
        <v>92440</v>
      </c>
      <c r="F55" s="13">
        <v>0</v>
      </c>
      <c r="G55" s="13">
        <f>E55+F55</f>
        <v>92440</v>
      </c>
      <c r="H55" s="24">
        <f>I55-G55</f>
        <v>0</v>
      </c>
      <c r="I55" s="13">
        <v>92440</v>
      </c>
      <c r="J55" s="13">
        <f>K55-I55</f>
        <v>0</v>
      </c>
      <c r="K55" s="13">
        <v>92440</v>
      </c>
      <c r="L55" s="13">
        <v>0</v>
      </c>
      <c r="M55" s="13">
        <v>92440</v>
      </c>
      <c r="N55" s="27">
        <f t="shared" si="5"/>
        <v>-4800.679999999993</v>
      </c>
      <c r="O55" s="13">
        <v>87639.32</v>
      </c>
      <c r="P55" s="44">
        <f t="shared" si="16"/>
        <v>-4800.679999999993</v>
      </c>
    </row>
  </sheetData>
  <mergeCells count="1">
    <mergeCell ref="A1:P1"/>
  </mergeCells>
  <pageMargins left="0.11811023622047245" right="0.31496062992125984" top="0.35433070866141736" bottom="0.15748031496062992" header="0.31496062992125984" footer="0.31496062992125984"/>
  <pageSetup paperSize="9" scale="57" fitToHeight="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2025-05-22T01:53:15Z</dcterms:modified>
</cp:coreProperties>
</file>