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5F6EF91-3BFD-43E2-A96E-64F6CFC328D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I33" i="1" l="1"/>
  <c r="K33" i="1" s="1"/>
  <c r="M33" i="1" l="1"/>
  <c r="N30" i="1"/>
  <c r="N32" i="1"/>
  <c r="N31" i="1"/>
  <c r="N9" i="1"/>
  <c r="N10" i="1"/>
  <c r="N12" i="1"/>
  <c r="N13" i="1"/>
  <c r="N14" i="1"/>
  <c r="N15" i="1"/>
  <c r="N17" i="1"/>
  <c r="N18" i="1"/>
  <c r="N19" i="1"/>
  <c r="N21" i="1"/>
  <c r="N22" i="1"/>
  <c r="N23" i="1"/>
  <c r="N24" i="1"/>
  <c r="N25" i="1"/>
  <c r="N26" i="1"/>
  <c r="N29" i="1"/>
  <c r="N33" i="1"/>
  <c r="N34" i="1"/>
  <c r="E12" i="1" l="1"/>
  <c r="L11" i="1"/>
  <c r="D11" i="1"/>
  <c r="F11" i="1"/>
  <c r="H11" i="1"/>
  <c r="J11" i="1"/>
  <c r="C11" i="1"/>
  <c r="N11" i="1" l="1"/>
  <c r="G12" i="1"/>
  <c r="I12" i="1" l="1"/>
  <c r="L16" i="1"/>
  <c r="K12" i="1" l="1"/>
  <c r="E30" i="1"/>
  <c r="G30" i="1" s="1"/>
  <c r="I30" i="1" s="1"/>
  <c r="K30" i="1" s="1"/>
  <c r="M30" i="1" s="1"/>
  <c r="E31" i="1"/>
  <c r="G31" i="1" s="1"/>
  <c r="I31" i="1" s="1"/>
  <c r="K31" i="1" s="1"/>
  <c r="M31" i="1" s="1"/>
  <c r="E32" i="1"/>
  <c r="G32" i="1" s="1"/>
  <c r="I32" i="1" s="1"/>
  <c r="K32" i="1" s="1"/>
  <c r="M32" i="1" s="1"/>
  <c r="E34" i="1"/>
  <c r="G34" i="1" s="1"/>
  <c r="I34" i="1" s="1"/>
  <c r="K34" i="1" s="1"/>
  <c r="M34" i="1" s="1"/>
  <c r="E29" i="1"/>
  <c r="G29" i="1" s="1"/>
  <c r="K29" i="1" s="1"/>
  <c r="M29" i="1" s="1"/>
  <c r="E26" i="1"/>
  <c r="G26" i="1" s="1"/>
  <c r="I26" i="1" s="1"/>
  <c r="K26" i="1" s="1"/>
  <c r="M26" i="1" s="1"/>
  <c r="E22" i="1"/>
  <c r="G22" i="1" s="1"/>
  <c r="I22" i="1" s="1"/>
  <c r="K22" i="1" s="1"/>
  <c r="M22" i="1" s="1"/>
  <c r="E23" i="1"/>
  <c r="G23" i="1" s="1"/>
  <c r="I23" i="1" s="1"/>
  <c r="K23" i="1" s="1"/>
  <c r="M23" i="1" s="1"/>
  <c r="E24" i="1"/>
  <c r="G24" i="1" s="1"/>
  <c r="I24" i="1" s="1"/>
  <c r="K24" i="1" s="1"/>
  <c r="M24" i="1" s="1"/>
  <c r="E25" i="1"/>
  <c r="G25" i="1" s="1"/>
  <c r="I25" i="1" s="1"/>
  <c r="K25" i="1" s="1"/>
  <c r="M25" i="1" s="1"/>
  <c r="E21" i="1"/>
  <c r="G21" i="1" s="1"/>
  <c r="I21" i="1" s="1"/>
  <c r="K21" i="1" s="1"/>
  <c r="M21" i="1" s="1"/>
  <c r="E18" i="1"/>
  <c r="G18" i="1" s="1"/>
  <c r="I18" i="1" s="1"/>
  <c r="K18" i="1" s="1"/>
  <c r="M18" i="1" s="1"/>
  <c r="E19" i="1"/>
  <c r="G19" i="1" s="1"/>
  <c r="I19" i="1" s="1"/>
  <c r="K19" i="1" s="1"/>
  <c r="M19" i="1" s="1"/>
  <c r="E17" i="1"/>
  <c r="G17" i="1" s="1"/>
  <c r="I17" i="1" s="1"/>
  <c r="K17" i="1" s="1"/>
  <c r="M17" i="1" s="1"/>
  <c r="E14" i="1"/>
  <c r="G14" i="1" s="1"/>
  <c r="I14" i="1" s="1"/>
  <c r="K14" i="1" s="1"/>
  <c r="M14" i="1" s="1"/>
  <c r="E15" i="1"/>
  <c r="G15" i="1" s="1"/>
  <c r="I15" i="1" s="1"/>
  <c r="K15" i="1" s="1"/>
  <c r="M15" i="1" s="1"/>
  <c r="E13" i="1"/>
  <c r="E10" i="1"/>
  <c r="G10" i="1" s="1"/>
  <c r="I10" i="1" s="1"/>
  <c r="K10" i="1" s="1"/>
  <c r="M10" i="1" s="1"/>
  <c r="E9" i="1"/>
  <c r="G9" i="1" s="1"/>
  <c r="I9" i="1" s="1"/>
  <c r="K9" i="1" s="1"/>
  <c r="M9" i="1" s="1"/>
  <c r="G13" i="1" l="1"/>
  <c r="E11" i="1"/>
  <c r="M12" i="1"/>
  <c r="L8" i="1"/>
  <c r="D16" i="1"/>
  <c r="E16" i="1"/>
  <c r="F16" i="1"/>
  <c r="G16" i="1"/>
  <c r="H16" i="1"/>
  <c r="I16" i="1"/>
  <c r="J16" i="1"/>
  <c r="K16" i="1"/>
  <c r="M16" i="1"/>
  <c r="D20" i="1"/>
  <c r="E20" i="1"/>
  <c r="F20" i="1"/>
  <c r="G20" i="1"/>
  <c r="H20" i="1"/>
  <c r="I20" i="1"/>
  <c r="J20" i="1"/>
  <c r="K20" i="1"/>
  <c r="L20" i="1"/>
  <c r="M20" i="1"/>
  <c r="D28" i="1"/>
  <c r="E28" i="1"/>
  <c r="E27" i="1" s="1"/>
  <c r="F28" i="1"/>
  <c r="F27" i="1" s="1"/>
  <c r="G28" i="1"/>
  <c r="G27" i="1" s="1"/>
  <c r="H28" i="1"/>
  <c r="H27" i="1" s="1"/>
  <c r="I28" i="1"/>
  <c r="I27" i="1" s="1"/>
  <c r="J28" i="1"/>
  <c r="J27" i="1" s="1"/>
  <c r="K28" i="1"/>
  <c r="K27" i="1" s="1"/>
  <c r="L28" i="1"/>
  <c r="L27" i="1" s="1"/>
  <c r="M28" i="1"/>
  <c r="M27" i="1" s="1"/>
  <c r="C28" i="1"/>
  <c r="C27" i="1" s="1"/>
  <c r="C16" i="1"/>
  <c r="C8" i="1" s="1"/>
  <c r="C20" i="1"/>
  <c r="N16" i="1" l="1"/>
  <c r="N20" i="1"/>
  <c r="N28" i="1"/>
  <c r="N27" i="1" s="1"/>
  <c r="I13" i="1"/>
  <c r="G11" i="1"/>
  <c r="G8" i="1" s="1"/>
  <c r="G7" i="1" s="1"/>
  <c r="G6" i="1" s="1"/>
  <c r="D27" i="1"/>
  <c r="L7" i="1"/>
  <c r="L6" i="1" s="1"/>
  <c r="J8" i="1"/>
  <c r="J7" i="1" s="1"/>
  <c r="J6" i="1" s="1"/>
  <c r="H8" i="1"/>
  <c r="H7" i="1" s="1"/>
  <c r="H6" i="1" s="1"/>
  <c r="F8" i="1"/>
  <c r="F7" i="1" s="1"/>
  <c r="F6" i="1" s="1"/>
  <c r="E8" i="1"/>
  <c r="E7" i="1" s="1"/>
  <c r="E6" i="1" s="1"/>
  <c r="D8" i="1"/>
  <c r="C7" i="1"/>
  <c r="C6" i="1" s="1"/>
  <c r="N8" i="1" l="1"/>
  <c r="K13" i="1"/>
  <c r="I11" i="1"/>
  <c r="I8" i="1" s="1"/>
  <c r="I7" i="1" s="1"/>
  <c r="I6" i="1" s="1"/>
  <c r="D7" i="1"/>
  <c r="N7" i="1" s="1"/>
  <c r="M13" i="1" l="1"/>
  <c r="K11" i="1"/>
  <c r="K8" i="1" s="1"/>
  <c r="K7" i="1" s="1"/>
  <c r="K6" i="1" s="1"/>
  <c r="D6" i="1"/>
  <c r="N6" i="1" s="1"/>
  <c r="M11" i="1" l="1"/>
  <c r="M8" i="1" s="1"/>
  <c r="M7" i="1" s="1"/>
  <c r="M6" i="1" s="1"/>
</calcChain>
</file>

<file path=xl/sharedStrings.xml><?xml version="1.0" encoding="utf-8"?>
<sst xmlns="http://schemas.openxmlformats.org/spreadsheetml/2006/main" count="71" uniqueCount="71">
  <si>
    <t>КБК</t>
  </si>
  <si>
    <t>Наименование доходов</t>
  </si>
  <si>
    <t>Доходы всего:</t>
  </si>
  <si>
    <t>1 00 00000 00 0000 000</t>
  </si>
  <si>
    <t>НАЛОГОВЫЕ И НЕНАЛОГОВЫЕ ДОХОДЫ</t>
  </si>
  <si>
    <t>НАЛОГОВЫЕ 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</si>
  <si>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</si>
  <si>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</si>
  <si>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</si>
  <si>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</si>
  <si>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</si>
  <si>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</si>
  <si>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</si>
  <si>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</si>
  <si>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</si>
  <si>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</si>
  <si>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</si>
  <si>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</si>
  <si>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</si>
  <si>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</si>
  <si>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1 06 01000 04 0000 110</t>
  </si>
  <si>
    <t>Налог на имущество физических лиц</t>
  </si>
  <si>
    <t>1 06 06000 04 0000 110</t>
  </si>
  <si>
    <t>Земельный налог</t>
  </si>
  <si>
    <t>1 08 00000 01 0000 110</t>
  </si>
  <si>
    <t>ГОСУДАРСТВЕННАЯ ПОШЛИНА</t>
  </si>
  <si>
    <t>НЕНАЛОГОВЫЕ ДОХОДЫ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</si>
  <si>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</si>
  <si>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</si>
  <si>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</si>
  <si>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Платежи при пользовании природными ресурсами</t>
  </si>
  <si>
    <t>1 13 00000 04 0000 130</t>
  </si>
  <si>
    <t>Доходы от оказания платных услуг (работ) и компенсации затрат государства</t>
  </si>
  <si>
    <t>1 14 00000 04 0000 400</t>
  </si>
  <si>
    <t>Доходы от продажи материальных и нематериальных активов</t>
  </si>
  <si>
    <t>1 16 0000 01 0000 140</t>
  </si>
  <si>
    <t>Штрафы, санкции, возмещение ущерба</t>
  </si>
  <si>
    <t>1 17 00000 04 0000 180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</si>
  <si>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</si>
  <si>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</si>
  <si>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</si>
  <si>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</si>
  <si>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</si>
  <si>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 xml:space="preserve">2 02 10000 00 0000 150 </t>
  </si>
  <si>
    <t>Дотации бюджетам субъектов Российской Федерации и муниципальных образований</t>
  </si>
  <si>
    <t xml:space="preserve">2 02 20000 00 0000 150 </t>
  </si>
  <si>
    <t>Субсидии бюджетам бюджетной системы РФ</t>
  </si>
  <si>
    <t xml:space="preserve">2 02 30000 00 0000 150 </t>
  </si>
  <si>
    <t>Субвенции бюджетам бюджетной системы РФ</t>
  </si>
  <si>
    <t xml:space="preserve">2 02 40000 00 0000 150 </t>
  </si>
  <si>
    <t xml:space="preserve">Иные межбюджетные трансферты </t>
  </si>
  <si>
    <t xml:space="preserve">2 19 00000 00 0000 150 </t>
  </si>
  <si>
    <t xml:space="preserve">Возврат остатков субсидий, субвенций и иных межбюджетных трансфертов, имеющих целевое назначение прошлых лет  </t>
  </si>
  <si>
    <t>Сведения о внесенных изменениях в закон о бюджете в части доходов</t>
  </si>
  <si>
    <t>Итого изменений</t>
  </si>
  <si>
    <t>руб.</t>
  </si>
  <si>
    <t>1 05 01011 01 0000 110</t>
  </si>
  <si>
    <t>УСНО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</si>
  <si>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значесния городских округов</t>
  </si>
  <si>
    <t>2 07 00000 00 0000 150</t>
  </si>
  <si>
    <t>План по решению Думы от 15.12.2022 № 35 первоначальный</t>
  </si>
  <si>
    <t>Изменения, внесенные решением Думы от 30.03.2023    № 56 (уточнение 1)</t>
  </si>
  <si>
    <t>Изменения, внесенные решением Думы от 15.06.2023                      № 86 (уточнение 2)</t>
  </si>
  <si>
    <t>План по решению Думы от 30.03.2023  № 56 (уточненный)</t>
  </si>
  <si>
    <t>План по решению Думы от 15.06.2023 № 86 (уточненный)</t>
  </si>
  <si>
    <t>Изменения, внесенные решением Думы от 27.07.2023 №101 (уточнение 3)</t>
  </si>
  <si>
    <t>План по решению Думы от 27.07.2022 № 101 (уточненный)</t>
  </si>
  <si>
    <t>Изменения, внесенные решением Думы от 03.10.2023 № 109 (уточнение 4)</t>
  </si>
  <si>
    <t>План по решению Думы от 03.10.2023 № 109 (уточненный)</t>
  </si>
  <si>
    <t>Изменения, внесенные решением Думы от 30.11.2023 № 123 (уточнение 5)</t>
  </si>
  <si>
    <t>План по решению Думы от 30.11.2023 № 123 (уточненный)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</si>
</sst>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1" fillId="0" borderId="0" xfId="0" applyFont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7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1"/>
    </xf>
    <xf numFmtId="0" fontId="1" fillId="0" borderId="0" xfId="1" applyFont="1" applyAlignment="1">
      <alignment horizontal="right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 readingOrder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" fillId="0" borderId="3" xfId="0" applyFont="1" applyBorder="1" applyAlignment="1">
      <alignment horizontal="left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4" fontId="9" fillId="0" borderId="3" xfId="0" applyNumberFormat="1" applyFont="1" applyBorder="1" applyAlignment="1">
      <alignment horizontal="center" vertical="center" wrapText="1" readingOrder="1"/>
    </xf>
    <xf numFmtId="4" fontId="9" fillId="0" borderId="1" xfId="0" applyNumberFormat="1" applyFont="1" applyBorder="1" applyAlignment="1">
      <alignment horizontal="center" vertical="center" wrapText="1" readingOrder="1"/>
    </xf>
    <xf numFmtId="4" fontId="9" fillId="0" borderId="2" xfId="0" applyNumberFormat="1" applyFont="1" applyBorder="1" applyAlignment="1">
      <alignment horizontal="center" vertical="center" wrapText="1" readingOrder="1"/>
    </xf>
    <xf numFmtId="4" fontId="8" fillId="0" borderId="3" xfId="0" applyNumberFormat="1" applyFont="1" applyBorder="1" applyAlignment="1">
      <alignment horizontal="center" vertical="center" wrapText="1" readingOrder="1"/>
    </xf>
    <xf numFmtId="4" fontId="8" fillId="0" borderId="1" xfId="0" applyNumberFormat="1" applyFont="1" applyBorder="1" applyAlignment="1">
      <alignment horizontal="center" vertical="center" wrapText="1" readingOrder="1"/>
    </xf>
    <xf numFmtId="4" fontId="10" fillId="0" borderId="3" xfId="0" applyNumberFormat="1" applyFont="1" applyBorder="1" applyAlignment="1">
      <alignment horizontal="center" vertical="center" wrapText="1" readingOrder="1"/>
    </xf>
    <xf numFmtId="4" fontId="10" fillId="0" borderId="10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 wrapText="1" readingOrder="1"/>
    </xf>
    <xf numFmtId="4" fontId="11" fillId="0" borderId="9" xfId="0" applyNumberFormat="1" applyFont="1" applyBorder="1" applyAlignment="1">
      <alignment horizontal="center" vertical="center" wrapText="1" readingOrder="1"/>
    </xf>
    <xf numFmtId="4" fontId="11" fillId="0" borderId="3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4" fontId="9" fillId="0" borderId="4" xfId="0" applyNumberFormat="1" applyFont="1" applyBorder="1" applyAlignment="1">
      <alignment horizontal="center" vertical="center" wrapText="1" readingOrder="1"/>
    </xf>
    <xf numFmtId="4" fontId="11" fillId="0" borderId="7" xfId="0" applyNumberFormat="1" applyFont="1" applyBorder="1" applyAlignment="1">
      <alignment horizontal="center" vertical="center" wrapText="1" readingOrder="1"/>
    </xf>
    <xf numFmtId="4" fontId="11" fillId="0" borderId="11" xfId="0" applyNumberFormat="1" applyFont="1" applyBorder="1" applyAlignment="1">
      <alignment horizontal="center" vertical="center" wrapText="1" readingOrder="1"/>
    </xf>
    <xf numFmtId="4" fontId="11" fillId="0" borderId="12" xfId="0" applyNumberFormat="1" applyFont="1" applyBorder="1" applyAlignment="1">
      <alignment horizontal="center" vertical="center" wrapText="1" readingOrder="1"/>
    </xf>
    <xf numFmtId="4" fontId="11" fillId="0" borderId="8" xfId="0" applyNumberFormat="1" applyFont="1" applyBorder="1" applyAlignment="1">
      <alignment horizontal="center" vertical="center" wrapText="1" readingOrder="1"/>
    </xf>
    <xf numFmtId="4" fontId="9" fillId="0" borderId="5" xfId="0" applyNumberFormat="1" applyFont="1" applyBorder="1" applyAlignment="1">
      <alignment horizontal="center" vertical="center" wrapText="1" readingOrder="1"/>
    </xf>
    <xf numFmtId="4" fontId="11" fillId="0" borderId="8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 wrapText="1" readingOrder="1"/>
    </xf>
    <xf numFmtId="4" fontId="11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</cellXfs>
  <cellStyles count="2">
    <cellStyle name="xl24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4"/>
  <sheetViews>
    <sheetView tabSelected="1" workbookViewId="0">
      <selection activeCell="L33" sqref="L33"/>
    </sheetView>
  </sheetViews>
  <sheetFormatPr defaultRowHeight="15" x14ac:dyDescent="0.25"/>
  <cols>
    <col min="1" max="1" width="20.7109375" customWidth="1"/>
    <col min="2" max="2" width="27.42578125" customWidth="1"/>
    <col min="3" max="3" width="20.42578125" customWidth="1"/>
    <col min="4" max="4" width="18" customWidth="1"/>
    <col min="5" max="5" width="17.28515625" customWidth="1"/>
    <col min="6" max="6" width="18.85546875" customWidth="1"/>
    <col min="7" max="7" width="17.140625" customWidth="1"/>
    <col min="8" max="8" width="19.42578125" customWidth="1"/>
    <col min="9" max="9" width="17" customWidth="1"/>
    <col min="10" max="10" width="19" customWidth="1"/>
    <col min="11" max="11" width="16.28515625" customWidth="1"/>
    <col min="12" max="12" width="19" customWidth="1"/>
    <col min="13" max="13" width="16.5703125" customWidth="1"/>
    <col min="14" max="14" width="17.28515625" customWidth="1"/>
    <col min="15" max="15" width="24.5703125" customWidth="1"/>
    <col min="16" max="16" width="0.140625" hidden="1" customWidth="1"/>
  </cols>
  <sheetData>
    <row r="2" spans="1:20" ht="27.75" customHeight="1" x14ac:dyDescent="0.25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2"/>
      <c r="S2" s="12"/>
      <c r="T2" s="12"/>
    </row>
    <row r="3" spans="1:20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9" t="s">
        <v>55</v>
      </c>
      <c r="P3" s="17"/>
      <c r="Q3" s="17"/>
      <c r="R3" s="12"/>
      <c r="S3" s="12"/>
      <c r="T3" s="12"/>
    </row>
    <row r="4" spans="1:20" ht="57.75" customHeight="1" x14ac:dyDescent="0.25">
      <c r="A4" s="18" t="s">
        <v>0</v>
      </c>
      <c r="B4" s="18" t="s">
        <v>1</v>
      </c>
      <c r="C4" s="26" t="s">
        <v>60</v>
      </c>
      <c r="D4" s="26" t="s">
        <v>61</v>
      </c>
      <c r="E4" s="26" t="s">
        <v>63</v>
      </c>
      <c r="F4" s="26" t="s">
        <v>62</v>
      </c>
      <c r="G4" s="26" t="s">
        <v>64</v>
      </c>
      <c r="H4" s="26" t="s">
        <v>65</v>
      </c>
      <c r="I4" s="26" t="s">
        <v>66</v>
      </c>
      <c r="J4" s="26" t="s">
        <v>67</v>
      </c>
      <c r="K4" s="26" t="s">
        <v>68</v>
      </c>
      <c r="L4" s="26" t="s">
        <v>69</v>
      </c>
      <c r="M4" s="26" t="s">
        <v>70</v>
      </c>
      <c r="N4" s="38" t="s">
        <v>54</v>
      </c>
      <c r="Q4" s="12"/>
      <c r="R4" s="12"/>
      <c r="S4" s="12"/>
      <c r="T4" s="12"/>
    </row>
    <row r="5" spans="1:20" s="23" customFormat="1" ht="15.75" customHeight="1" x14ac:dyDescent="0.25">
      <c r="A5" s="18">
        <v>1</v>
      </c>
      <c r="B5" s="18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7">
        <v>13</v>
      </c>
      <c r="N5" s="38">
        <v>26</v>
      </c>
      <c r="Q5" s="24"/>
      <c r="R5" s="24"/>
      <c r="S5" s="24"/>
      <c r="T5" s="24"/>
    </row>
    <row r="6" spans="1:20" x14ac:dyDescent="0.25">
      <c r="A6" s="1"/>
      <c r="B6" s="2" t="s">
        <v>2</v>
      </c>
      <c r="C6" s="33">
        <f>C7+C27</f>
        <v>2031119753.1100001</v>
      </c>
      <c r="D6" s="33">
        <f t="shared" ref="D6:M6" si="0">D7+D27</f>
        <v>315020721.34999996</v>
      </c>
      <c r="E6" s="33">
        <f t="shared" si="0"/>
        <v>2346140474.46</v>
      </c>
      <c r="F6" s="33">
        <f t="shared" si="0"/>
        <v>43241354.060000002</v>
      </c>
      <c r="G6" s="33">
        <f t="shared" si="0"/>
        <v>2389381828.52</v>
      </c>
      <c r="H6" s="33">
        <f t="shared" si="0"/>
        <v>139793064.82000002</v>
      </c>
      <c r="I6" s="33">
        <f t="shared" si="0"/>
        <v>2529174893.3400002</v>
      </c>
      <c r="J6" s="33">
        <f t="shared" si="0"/>
        <v>-188708903.18000001</v>
      </c>
      <c r="K6" s="33">
        <f t="shared" si="0"/>
        <v>2340465990.1599998</v>
      </c>
      <c r="L6" s="33">
        <f t="shared" si="0"/>
        <v>50682846.460000001</v>
      </c>
      <c r="M6" s="33">
        <f t="shared" si="0"/>
        <v>2391148836.6199999</v>
      </c>
      <c r="N6" s="49">
        <f>D6+F6+H6+J6+L6</f>
        <v>360029083.50999999</v>
      </c>
      <c r="O6" s="16"/>
      <c r="P6" s="16"/>
      <c r="Q6" s="16"/>
      <c r="R6" s="16"/>
      <c r="S6" s="16"/>
    </row>
    <row r="7" spans="1:20" ht="24" customHeight="1" x14ac:dyDescent="0.25">
      <c r="A7" s="2" t="s">
        <v>3</v>
      </c>
      <c r="B7" s="10" t="s">
        <v>4</v>
      </c>
      <c r="C7" s="33">
        <f>C8+C20</f>
        <v>559730997.63999999</v>
      </c>
      <c r="D7" s="33">
        <f t="shared" ref="D7:M7" si="1">D8+D20</f>
        <v>15751382.899999999</v>
      </c>
      <c r="E7" s="33">
        <f t="shared" si="1"/>
        <v>575482380.53999996</v>
      </c>
      <c r="F7" s="33">
        <f t="shared" si="1"/>
        <v>1800000</v>
      </c>
      <c r="G7" s="33">
        <f t="shared" si="1"/>
        <v>577282380.53999996</v>
      </c>
      <c r="H7" s="33">
        <f t="shared" si="1"/>
        <v>3184762.09</v>
      </c>
      <c r="I7" s="33">
        <f t="shared" si="1"/>
        <v>580467142.63</v>
      </c>
      <c r="J7" s="33">
        <f t="shared" si="1"/>
        <v>0</v>
      </c>
      <c r="K7" s="33">
        <f t="shared" si="1"/>
        <v>580467142.63</v>
      </c>
      <c r="L7" s="33">
        <f t="shared" si="1"/>
        <v>30709662.59</v>
      </c>
      <c r="M7" s="33">
        <f t="shared" si="1"/>
        <v>611176805.22000003</v>
      </c>
      <c r="N7" s="49">
        <f t="shared" ref="N7:N34" si="2">D7+F7+H7+J7+L7</f>
        <v>51445807.579999998</v>
      </c>
      <c r="O7" s="16"/>
      <c r="P7" s="16"/>
      <c r="Q7" s="16"/>
      <c r="R7" s="16"/>
      <c r="S7" s="16"/>
    </row>
    <row r="8" spans="1:20" x14ac:dyDescent="0.25">
      <c r="A8" s="2"/>
      <c r="B8" s="3" t="s">
        <v>5</v>
      </c>
      <c r="C8" s="33">
        <f>C9+C10+C11+C16+C19</f>
        <v>463174420</v>
      </c>
      <c r="D8" s="33">
        <f t="shared" ref="D8:M8" si="3">D9+D10+D11+D16+D19</f>
        <v>384150</v>
      </c>
      <c r="E8" s="33">
        <f t="shared" si="3"/>
        <v>463558570</v>
      </c>
      <c r="F8" s="33">
        <f t="shared" si="3"/>
        <v>0</v>
      </c>
      <c r="G8" s="33">
        <f t="shared" si="3"/>
        <v>463558570</v>
      </c>
      <c r="H8" s="33">
        <f t="shared" si="3"/>
        <v>2151430</v>
      </c>
      <c r="I8" s="33">
        <f t="shared" si="3"/>
        <v>465710000</v>
      </c>
      <c r="J8" s="33">
        <f t="shared" si="3"/>
        <v>0</v>
      </c>
      <c r="K8" s="33">
        <f t="shared" si="3"/>
        <v>465710000</v>
      </c>
      <c r="L8" s="33">
        <f t="shared" si="3"/>
        <v>0</v>
      </c>
      <c r="M8" s="33">
        <f t="shared" si="3"/>
        <v>465710000</v>
      </c>
      <c r="N8" s="49">
        <f t="shared" si="2"/>
        <v>2535580</v>
      </c>
      <c r="P8" s="54"/>
      <c r="Q8" s="54"/>
      <c r="R8" s="54"/>
      <c r="S8" s="54"/>
      <c r="T8" s="54"/>
    </row>
    <row r="9" spans="1:20" x14ac:dyDescent="0.25">
      <c r="A9" s="4" t="s">
        <v>6</v>
      </c>
      <c r="B9" s="10" t="s">
        <v>7</v>
      </c>
      <c r="C9" s="33">
        <v>379000000</v>
      </c>
      <c r="D9" s="33">
        <v>0</v>
      </c>
      <c r="E9" s="33">
        <f>C9+D9</f>
        <v>379000000</v>
      </c>
      <c r="F9" s="35">
        <v>0</v>
      </c>
      <c r="G9" s="41">
        <f>E9+F9</f>
        <v>379000000</v>
      </c>
      <c r="H9" s="41">
        <v>0</v>
      </c>
      <c r="I9" s="41">
        <f>G9+H9</f>
        <v>379000000</v>
      </c>
      <c r="J9" s="41">
        <v>0</v>
      </c>
      <c r="K9" s="41">
        <f>I9+J9</f>
        <v>379000000</v>
      </c>
      <c r="L9" s="41">
        <v>0</v>
      </c>
      <c r="M9" s="41">
        <f>K9+L9</f>
        <v>379000000</v>
      </c>
      <c r="N9" s="49">
        <f t="shared" si="2"/>
        <v>0</v>
      </c>
      <c r="O9" s="16"/>
      <c r="P9" s="16"/>
      <c r="Q9" s="16"/>
      <c r="R9" s="16"/>
      <c r="S9" s="16"/>
    </row>
    <row r="10" spans="1:20" ht="31.5" x14ac:dyDescent="0.25">
      <c r="A10" s="4" t="s">
        <v>8</v>
      </c>
      <c r="B10" s="10" t="s">
        <v>9</v>
      </c>
      <c r="C10" s="33">
        <v>15522420</v>
      </c>
      <c r="D10" s="33">
        <v>384150</v>
      </c>
      <c r="E10" s="33">
        <f>C10+D10</f>
        <v>15906570</v>
      </c>
      <c r="F10" s="35">
        <v>0</v>
      </c>
      <c r="G10" s="41">
        <f>E10+F10</f>
        <v>15906570</v>
      </c>
      <c r="H10" s="41">
        <v>1911430</v>
      </c>
      <c r="I10" s="41">
        <f>G10+H10</f>
        <v>17818000</v>
      </c>
      <c r="J10" s="41">
        <v>0</v>
      </c>
      <c r="K10" s="41">
        <f>I10+J10</f>
        <v>17818000</v>
      </c>
      <c r="L10" s="41">
        <v>0</v>
      </c>
      <c r="M10" s="41">
        <f>K10+L10</f>
        <v>17818000</v>
      </c>
      <c r="N10" s="49">
        <f t="shared" si="2"/>
        <v>2295580</v>
      </c>
      <c r="O10" s="16"/>
      <c r="P10" s="16"/>
      <c r="Q10" s="16"/>
      <c r="R10" s="16"/>
      <c r="S10" s="16"/>
    </row>
    <row r="11" spans="1:20" ht="22.5" x14ac:dyDescent="0.25">
      <c r="A11" s="2" t="s">
        <v>10</v>
      </c>
      <c r="B11" s="3" t="s">
        <v>11</v>
      </c>
      <c r="C11" s="34">
        <f>C12+C13+C14+C15</f>
        <v>20990000</v>
      </c>
      <c r="D11" s="34">
        <f t="shared" ref="D11:K11" si="4">D12+D13+D14+D15</f>
        <v>0</v>
      </c>
      <c r="E11" s="34">
        <f t="shared" si="4"/>
        <v>20990000</v>
      </c>
      <c r="F11" s="34">
        <f t="shared" si="4"/>
        <v>0</v>
      </c>
      <c r="G11" s="34">
        <f t="shared" si="4"/>
        <v>20990000</v>
      </c>
      <c r="H11" s="34">
        <f t="shared" si="4"/>
        <v>0</v>
      </c>
      <c r="I11" s="34">
        <f t="shared" si="4"/>
        <v>20990000</v>
      </c>
      <c r="J11" s="34">
        <f t="shared" si="4"/>
        <v>-13811000</v>
      </c>
      <c r="K11" s="34">
        <f t="shared" si="4"/>
        <v>7179000</v>
      </c>
      <c r="L11" s="34">
        <f t="shared" ref="L11" si="5">L12+L13+L14+L15</f>
        <v>0</v>
      </c>
      <c r="M11" s="34">
        <f t="shared" ref="M11" si="6">M12+M13+M14+M15</f>
        <v>7179000</v>
      </c>
      <c r="N11" s="49">
        <f t="shared" si="2"/>
        <v>-13811000</v>
      </c>
      <c r="O11" s="52"/>
      <c r="P11" s="51"/>
      <c r="Q11" s="51"/>
      <c r="R11" s="51"/>
      <c r="S11" s="51"/>
      <c r="T11" s="51"/>
    </row>
    <row r="12" spans="1:20" x14ac:dyDescent="0.25">
      <c r="A12" s="4" t="s">
        <v>56</v>
      </c>
      <c r="B12" s="25" t="s">
        <v>57</v>
      </c>
      <c r="C12" s="35">
        <v>2990000</v>
      </c>
      <c r="D12" s="35">
        <v>0</v>
      </c>
      <c r="E12" s="35">
        <f>C12+D12</f>
        <v>2990000</v>
      </c>
      <c r="F12" s="35">
        <v>0</v>
      </c>
      <c r="G12" s="35">
        <f>E12+F12</f>
        <v>2990000</v>
      </c>
      <c r="H12" s="35">
        <v>0</v>
      </c>
      <c r="I12" s="35">
        <f>G12+H12</f>
        <v>2990000</v>
      </c>
      <c r="J12" s="35">
        <v>0</v>
      </c>
      <c r="K12" s="35">
        <f>I12+J12</f>
        <v>2990000</v>
      </c>
      <c r="L12" s="35">
        <v>0</v>
      </c>
      <c r="M12" s="35">
        <f>K12+L12</f>
        <v>2990000</v>
      </c>
      <c r="N12" s="49">
        <f t="shared" si="2"/>
        <v>0</v>
      </c>
      <c r="O12" s="52"/>
      <c r="P12" s="51"/>
      <c r="Q12" s="51"/>
      <c r="R12" s="51"/>
      <c r="S12" s="51"/>
      <c r="T12" s="51"/>
    </row>
    <row r="13" spans="1:20" ht="22.5" x14ac:dyDescent="0.25">
      <c r="A13" s="4" t="s">
        <v>12</v>
      </c>
      <c r="B13" s="11" t="s">
        <v>13</v>
      </c>
      <c r="C13" s="36">
        <v>0</v>
      </c>
      <c r="D13" s="36">
        <v>0</v>
      </c>
      <c r="E13" s="36">
        <f>C13+D13</f>
        <v>0</v>
      </c>
      <c r="F13" s="42">
        <v>0</v>
      </c>
      <c r="G13" s="43">
        <f>E13+F13</f>
        <v>0</v>
      </c>
      <c r="H13" s="43">
        <v>0</v>
      </c>
      <c r="I13" s="43">
        <f>G13+H13</f>
        <v>0</v>
      </c>
      <c r="J13" s="43">
        <v>0</v>
      </c>
      <c r="K13" s="43">
        <f>I13+J13</f>
        <v>0</v>
      </c>
      <c r="L13" s="43">
        <v>0</v>
      </c>
      <c r="M13" s="43">
        <f>K13+L13</f>
        <v>0</v>
      </c>
      <c r="N13" s="49">
        <f t="shared" si="2"/>
        <v>0</v>
      </c>
      <c r="O13" s="52"/>
      <c r="P13" s="51"/>
      <c r="Q13" s="51"/>
      <c r="R13" s="51"/>
      <c r="S13" s="51"/>
      <c r="T13" s="51"/>
    </row>
    <row r="14" spans="1:20" x14ac:dyDescent="0.25">
      <c r="A14" s="4" t="s">
        <v>14</v>
      </c>
      <c r="B14" s="5" t="s">
        <v>15</v>
      </c>
      <c r="C14" s="37">
        <v>5000000</v>
      </c>
      <c r="D14" s="37">
        <v>0</v>
      </c>
      <c r="E14" s="37">
        <f t="shared" ref="E14:E15" si="7">C14+D14</f>
        <v>5000000</v>
      </c>
      <c r="F14" s="35">
        <v>0</v>
      </c>
      <c r="G14" s="41">
        <f t="shared" ref="G14:G15" si="8">E14+F14</f>
        <v>5000000</v>
      </c>
      <c r="H14" s="41">
        <v>0</v>
      </c>
      <c r="I14" s="41">
        <f t="shared" ref="I14:I15" si="9">G14+H14</f>
        <v>5000000</v>
      </c>
      <c r="J14" s="41">
        <v>-13811000</v>
      </c>
      <c r="K14" s="41">
        <f t="shared" ref="K14:K15" si="10">I14+J14</f>
        <v>-8811000</v>
      </c>
      <c r="L14" s="41">
        <v>0</v>
      </c>
      <c r="M14" s="41">
        <f t="shared" ref="M14:M15" si="11">K14+L14</f>
        <v>-8811000</v>
      </c>
      <c r="N14" s="49">
        <f t="shared" si="2"/>
        <v>-13811000</v>
      </c>
      <c r="O14" s="52"/>
      <c r="P14" s="51"/>
      <c r="Q14" s="51"/>
      <c r="R14" s="51"/>
      <c r="S14" s="51"/>
      <c r="T14" s="51"/>
    </row>
    <row r="15" spans="1:20" ht="33.75" x14ac:dyDescent="0.25">
      <c r="A15" s="4" t="s">
        <v>16</v>
      </c>
      <c r="B15" s="11" t="s">
        <v>17</v>
      </c>
      <c r="C15" s="37">
        <v>13000000</v>
      </c>
      <c r="D15" s="37">
        <v>0</v>
      </c>
      <c r="E15" s="37">
        <f t="shared" si="7"/>
        <v>13000000</v>
      </c>
      <c r="F15" s="35">
        <v>0</v>
      </c>
      <c r="G15" s="41">
        <f t="shared" si="8"/>
        <v>13000000</v>
      </c>
      <c r="H15" s="47">
        <v>0</v>
      </c>
      <c r="I15" s="41">
        <f t="shared" si="9"/>
        <v>13000000</v>
      </c>
      <c r="J15" s="47">
        <v>0</v>
      </c>
      <c r="K15" s="41">
        <f t="shared" si="10"/>
        <v>13000000</v>
      </c>
      <c r="L15" s="47">
        <v>0</v>
      </c>
      <c r="M15" s="41">
        <f t="shared" si="11"/>
        <v>13000000</v>
      </c>
      <c r="N15" s="49">
        <f t="shared" si="2"/>
        <v>0</v>
      </c>
      <c r="O15" s="52"/>
      <c r="P15" s="51"/>
      <c r="Q15" s="51"/>
      <c r="R15" s="51"/>
      <c r="S15" s="51"/>
      <c r="T15" s="51"/>
    </row>
    <row r="16" spans="1:20" x14ac:dyDescent="0.25">
      <c r="A16" s="2" t="s">
        <v>18</v>
      </c>
      <c r="B16" s="3" t="s">
        <v>19</v>
      </c>
      <c r="C16" s="33">
        <f>C17+C18</f>
        <v>41270000</v>
      </c>
      <c r="D16" s="33">
        <f t="shared" ref="D16:M16" si="12">D17+D18</f>
        <v>0</v>
      </c>
      <c r="E16" s="33">
        <f t="shared" si="12"/>
        <v>41270000</v>
      </c>
      <c r="F16" s="33">
        <f t="shared" si="12"/>
        <v>0</v>
      </c>
      <c r="G16" s="33">
        <f t="shared" si="12"/>
        <v>41270000</v>
      </c>
      <c r="H16" s="33">
        <f t="shared" si="12"/>
        <v>0</v>
      </c>
      <c r="I16" s="33">
        <f t="shared" si="12"/>
        <v>41270000</v>
      </c>
      <c r="J16" s="33">
        <f t="shared" si="12"/>
        <v>13811000</v>
      </c>
      <c r="K16" s="33">
        <f t="shared" si="12"/>
        <v>55081000</v>
      </c>
      <c r="L16" s="33">
        <f>L17+L18</f>
        <v>0</v>
      </c>
      <c r="M16" s="33">
        <f t="shared" si="12"/>
        <v>55081000</v>
      </c>
      <c r="N16" s="49">
        <f t="shared" si="2"/>
        <v>13811000</v>
      </c>
      <c r="O16" s="53"/>
      <c r="P16" s="51"/>
      <c r="Q16" s="51"/>
      <c r="R16" s="51"/>
      <c r="S16" s="51"/>
      <c r="T16" s="51"/>
    </row>
    <row r="17" spans="1:20" x14ac:dyDescent="0.25">
      <c r="A17" s="4" t="s">
        <v>20</v>
      </c>
      <c r="B17" s="5" t="s">
        <v>21</v>
      </c>
      <c r="C17" s="37">
        <v>18450000</v>
      </c>
      <c r="D17" s="37">
        <v>0</v>
      </c>
      <c r="E17" s="37">
        <f>C17+D17</f>
        <v>18450000</v>
      </c>
      <c r="F17" s="35">
        <v>0</v>
      </c>
      <c r="G17" s="44">
        <f>E17+F17</f>
        <v>18450000</v>
      </c>
      <c r="H17" s="35">
        <v>0</v>
      </c>
      <c r="I17" s="35">
        <f>G17+H17</f>
        <v>18450000</v>
      </c>
      <c r="J17" s="35">
        <v>0</v>
      </c>
      <c r="K17" s="35">
        <f>I17+J17</f>
        <v>18450000</v>
      </c>
      <c r="L17" s="35">
        <v>0</v>
      </c>
      <c r="M17" s="35">
        <f>K17+L17</f>
        <v>18450000</v>
      </c>
      <c r="N17" s="49">
        <f t="shared" si="2"/>
        <v>0</v>
      </c>
      <c r="O17" s="53"/>
      <c r="P17" s="51"/>
      <c r="Q17" s="51"/>
      <c r="R17" s="51"/>
      <c r="S17" s="51"/>
      <c r="T17" s="51"/>
    </row>
    <row r="18" spans="1:20" x14ac:dyDescent="0.25">
      <c r="A18" s="4" t="s">
        <v>22</v>
      </c>
      <c r="B18" s="5" t="s">
        <v>23</v>
      </c>
      <c r="C18" s="37">
        <v>22820000</v>
      </c>
      <c r="D18" s="37">
        <v>0</v>
      </c>
      <c r="E18" s="37">
        <f t="shared" ref="E18:E19" si="13">C18+D18</f>
        <v>22820000</v>
      </c>
      <c r="F18" s="35">
        <v>0</v>
      </c>
      <c r="G18" s="44">
        <f t="shared" ref="G18:G19" si="14">E18+F18</f>
        <v>22820000</v>
      </c>
      <c r="H18" s="35">
        <v>0</v>
      </c>
      <c r="I18" s="35">
        <f t="shared" ref="I18:I19" si="15">G18+H18</f>
        <v>22820000</v>
      </c>
      <c r="J18" s="35">
        <v>13811000</v>
      </c>
      <c r="K18" s="35">
        <f t="shared" ref="K18:K19" si="16">I18+J18</f>
        <v>36631000</v>
      </c>
      <c r="L18" s="35">
        <v>0</v>
      </c>
      <c r="M18" s="35">
        <f t="shared" ref="M18:M19" si="17">K18+L18</f>
        <v>36631000</v>
      </c>
      <c r="N18" s="49">
        <f t="shared" si="2"/>
        <v>13811000</v>
      </c>
      <c r="O18" s="53"/>
      <c r="P18" s="51"/>
      <c r="Q18" s="51"/>
      <c r="R18" s="51"/>
      <c r="S18" s="51"/>
      <c r="T18" s="51"/>
    </row>
    <row r="19" spans="1:20" ht="24.75" customHeight="1" x14ac:dyDescent="0.25">
      <c r="A19" s="6" t="s">
        <v>24</v>
      </c>
      <c r="B19" s="7" t="s">
        <v>25</v>
      </c>
      <c r="C19" s="31">
        <v>6392000</v>
      </c>
      <c r="D19" s="31">
        <v>0</v>
      </c>
      <c r="E19" s="37">
        <f t="shared" si="13"/>
        <v>6392000</v>
      </c>
      <c r="F19" s="35">
        <v>0</v>
      </c>
      <c r="G19" s="44">
        <f t="shared" si="14"/>
        <v>6392000</v>
      </c>
      <c r="H19" s="35">
        <v>240000</v>
      </c>
      <c r="I19" s="35">
        <f t="shared" si="15"/>
        <v>6632000</v>
      </c>
      <c r="J19" s="35">
        <v>0</v>
      </c>
      <c r="K19" s="35">
        <f t="shared" si="16"/>
        <v>6632000</v>
      </c>
      <c r="L19" s="35">
        <v>0</v>
      </c>
      <c r="M19" s="35">
        <f t="shared" si="17"/>
        <v>6632000</v>
      </c>
      <c r="N19" s="49">
        <f t="shared" si="2"/>
        <v>240000</v>
      </c>
      <c r="O19" s="14"/>
      <c r="P19" s="14"/>
      <c r="Q19" s="14"/>
      <c r="R19" s="14"/>
      <c r="S19" s="14"/>
    </row>
    <row r="20" spans="1:20" x14ac:dyDescent="0.25">
      <c r="A20" s="6"/>
      <c r="B20" s="7" t="s">
        <v>26</v>
      </c>
      <c r="C20" s="32">
        <f>C21+C22+C23+C24+C25+C26</f>
        <v>96556577.640000001</v>
      </c>
      <c r="D20" s="32">
        <f t="shared" ref="D20:M20" si="18">D21+D22+D23+D24+D25+D26</f>
        <v>15367232.899999999</v>
      </c>
      <c r="E20" s="32">
        <f t="shared" si="18"/>
        <v>111923810.54000001</v>
      </c>
      <c r="F20" s="32">
        <f t="shared" si="18"/>
        <v>1800000</v>
      </c>
      <c r="G20" s="32">
        <f t="shared" si="18"/>
        <v>113723810.54000001</v>
      </c>
      <c r="H20" s="32">
        <f t="shared" si="18"/>
        <v>1033332.0899999999</v>
      </c>
      <c r="I20" s="32">
        <f t="shared" si="18"/>
        <v>114757142.63</v>
      </c>
      <c r="J20" s="32">
        <f t="shared" si="18"/>
        <v>0</v>
      </c>
      <c r="K20" s="32">
        <f t="shared" si="18"/>
        <v>114757142.63</v>
      </c>
      <c r="L20" s="32">
        <f t="shared" si="18"/>
        <v>30709662.59</v>
      </c>
      <c r="M20" s="32">
        <f t="shared" si="18"/>
        <v>145466805.22</v>
      </c>
      <c r="N20" s="49">
        <f t="shared" si="2"/>
        <v>48910227.579999998</v>
      </c>
      <c r="O20" s="55"/>
      <c r="P20" s="56"/>
    </row>
    <row r="21" spans="1:20" ht="48" x14ac:dyDescent="0.25">
      <c r="A21" s="6" t="s">
        <v>27</v>
      </c>
      <c r="B21" s="13" t="s">
        <v>28</v>
      </c>
      <c r="C21" s="29">
        <v>47251900</v>
      </c>
      <c r="D21" s="29">
        <v>2723586.18</v>
      </c>
      <c r="E21" s="29">
        <f>C21+D21</f>
        <v>49975486.18</v>
      </c>
      <c r="F21" s="35">
        <v>0</v>
      </c>
      <c r="G21" s="44">
        <f>E21+F21</f>
        <v>49975486.18</v>
      </c>
      <c r="H21" s="35">
        <v>631049.61</v>
      </c>
      <c r="I21" s="35">
        <f>G21+H21</f>
        <v>50606535.789999999</v>
      </c>
      <c r="J21" s="35">
        <v>0</v>
      </c>
      <c r="K21" s="35">
        <f>I21+J21</f>
        <v>50606535.789999999</v>
      </c>
      <c r="L21" s="35">
        <v>27902.46</v>
      </c>
      <c r="M21" s="35">
        <f>K21+L21</f>
        <v>50634438.25</v>
      </c>
      <c r="N21" s="49">
        <f t="shared" si="2"/>
        <v>3382538.25</v>
      </c>
      <c r="O21" s="57"/>
      <c r="P21" s="57"/>
    </row>
    <row r="22" spans="1:20" ht="24" x14ac:dyDescent="0.25">
      <c r="A22" s="6" t="s">
        <v>29</v>
      </c>
      <c r="B22" s="13" t="s">
        <v>30</v>
      </c>
      <c r="C22" s="29">
        <v>1130000</v>
      </c>
      <c r="D22" s="39">
        <v>0</v>
      </c>
      <c r="E22" s="29">
        <f t="shared" ref="E22:E25" si="19">C22+D22</f>
        <v>1130000</v>
      </c>
      <c r="F22" s="35">
        <v>1800000</v>
      </c>
      <c r="G22" s="44">
        <f t="shared" ref="G22:G26" si="20">E22+F22</f>
        <v>2930000</v>
      </c>
      <c r="H22" s="35">
        <v>0</v>
      </c>
      <c r="I22" s="35">
        <f t="shared" ref="I22:I26" si="21">G22+H22</f>
        <v>2930000</v>
      </c>
      <c r="J22" s="35">
        <v>0</v>
      </c>
      <c r="K22" s="35">
        <f t="shared" ref="K22:K26" si="22">I22+J22</f>
        <v>2930000</v>
      </c>
      <c r="L22" s="35">
        <v>0</v>
      </c>
      <c r="M22" s="35">
        <f t="shared" ref="M22:M26" si="23">K22+L22</f>
        <v>2930000</v>
      </c>
      <c r="N22" s="49">
        <f t="shared" si="2"/>
        <v>1800000</v>
      </c>
      <c r="O22" s="57"/>
      <c r="P22" s="57"/>
    </row>
    <row r="23" spans="1:20" ht="36" x14ac:dyDescent="0.25">
      <c r="A23" s="6" t="s">
        <v>31</v>
      </c>
      <c r="B23" s="13" t="s">
        <v>32</v>
      </c>
      <c r="C23" s="29">
        <v>10000</v>
      </c>
      <c r="D23" s="29">
        <v>65000</v>
      </c>
      <c r="E23" s="29">
        <f t="shared" si="19"/>
        <v>75000</v>
      </c>
      <c r="F23" s="35">
        <v>0</v>
      </c>
      <c r="G23" s="44">
        <f t="shared" si="20"/>
        <v>75000</v>
      </c>
      <c r="H23" s="35">
        <v>235669.3</v>
      </c>
      <c r="I23" s="35">
        <f t="shared" si="21"/>
        <v>310669.3</v>
      </c>
      <c r="J23" s="35">
        <v>0</v>
      </c>
      <c r="K23" s="35">
        <f t="shared" si="22"/>
        <v>310669.3</v>
      </c>
      <c r="L23" s="35">
        <v>139632.4</v>
      </c>
      <c r="M23" s="35">
        <f t="shared" si="23"/>
        <v>450301.69999999995</v>
      </c>
      <c r="N23" s="49">
        <f t="shared" si="2"/>
        <v>440301.69999999995</v>
      </c>
      <c r="O23" s="57"/>
      <c r="P23" s="57"/>
    </row>
    <row r="24" spans="1:20" ht="24.75" x14ac:dyDescent="0.25">
      <c r="A24" s="6" t="s">
        <v>33</v>
      </c>
      <c r="B24" s="9" t="s">
        <v>34</v>
      </c>
      <c r="C24" s="29">
        <v>16429000</v>
      </c>
      <c r="D24" s="29">
        <v>38378646.719999999</v>
      </c>
      <c r="E24" s="29">
        <f t="shared" si="19"/>
        <v>54807646.719999999</v>
      </c>
      <c r="F24" s="35">
        <v>0</v>
      </c>
      <c r="G24" s="44">
        <f t="shared" si="20"/>
        <v>54807646.719999999</v>
      </c>
      <c r="H24" s="35">
        <v>0</v>
      </c>
      <c r="I24" s="35">
        <f t="shared" si="21"/>
        <v>54807646.719999999</v>
      </c>
      <c r="J24" s="35">
        <v>0</v>
      </c>
      <c r="K24" s="35">
        <f t="shared" si="22"/>
        <v>54807646.719999999</v>
      </c>
      <c r="L24" s="35">
        <v>0</v>
      </c>
      <c r="M24" s="35">
        <f t="shared" si="23"/>
        <v>54807646.719999999</v>
      </c>
      <c r="N24" s="49">
        <f t="shared" si="2"/>
        <v>38378646.719999999</v>
      </c>
      <c r="O24" s="57"/>
      <c r="P24" s="57"/>
    </row>
    <row r="25" spans="1:20" ht="24" x14ac:dyDescent="0.25">
      <c r="A25" s="6" t="s">
        <v>35</v>
      </c>
      <c r="B25" s="13" t="s">
        <v>36</v>
      </c>
      <c r="C25" s="29">
        <v>1628677.64</v>
      </c>
      <c r="D25" s="29">
        <v>0</v>
      </c>
      <c r="E25" s="29">
        <f t="shared" si="19"/>
        <v>1628677.64</v>
      </c>
      <c r="F25" s="35">
        <v>0</v>
      </c>
      <c r="G25" s="44">
        <f t="shared" si="20"/>
        <v>1628677.64</v>
      </c>
      <c r="H25" s="35">
        <v>166613.18</v>
      </c>
      <c r="I25" s="35">
        <f t="shared" si="21"/>
        <v>1795290.8199999998</v>
      </c>
      <c r="J25" s="35">
        <v>0</v>
      </c>
      <c r="K25" s="35">
        <f t="shared" si="22"/>
        <v>1795290.8199999998</v>
      </c>
      <c r="L25" s="35">
        <v>0</v>
      </c>
      <c r="M25" s="35">
        <f t="shared" si="23"/>
        <v>1795290.8199999998</v>
      </c>
      <c r="N25" s="49">
        <f t="shared" si="2"/>
        <v>166613.18</v>
      </c>
      <c r="O25" s="57"/>
      <c r="P25" s="57"/>
    </row>
    <row r="26" spans="1:20" x14ac:dyDescent="0.25">
      <c r="A26" s="15" t="s">
        <v>37</v>
      </c>
      <c r="B26" s="22" t="s">
        <v>38</v>
      </c>
      <c r="C26" s="30">
        <v>30107000</v>
      </c>
      <c r="D26" s="30">
        <v>-25800000</v>
      </c>
      <c r="E26" s="29">
        <f>C26+D26</f>
        <v>4307000</v>
      </c>
      <c r="F26" s="45">
        <v>0</v>
      </c>
      <c r="G26" s="44">
        <f t="shared" si="20"/>
        <v>4307000</v>
      </c>
      <c r="H26" s="40">
        <v>0</v>
      </c>
      <c r="I26" s="35">
        <f t="shared" si="21"/>
        <v>4307000</v>
      </c>
      <c r="J26" s="40">
        <v>0</v>
      </c>
      <c r="K26" s="35">
        <f t="shared" si="22"/>
        <v>4307000</v>
      </c>
      <c r="L26" s="40">
        <v>30542127.73</v>
      </c>
      <c r="M26" s="35">
        <f t="shared" si="23"/>
        <v>34849127.730000004</v>
      </c>
      <c r="N26" s="49">
        <f t="shared" si="2"/>
        <v>4742127.7300000004</v>
      </c>
      <c r="O26" s="20"/>
      <c r="P26" s="20"/>
    </row>
    <row r="27" spans="1:20" ht="24.75" x14ac:dyDescent="0.25">
      <c r="A27" s="8" t="s">
        <v>39</v>
      </c>
      <c r="B27" s="7" t="s">
        <v>40</v>
      </c>
      <c r="C27" s="31">
        <f>C28+C34</f>
        <v>1471388755.47</v>
      </c>
      <c r="D27" s="31">
        <f t="shared" ref="D27:G27" si="24">D28+D34</f>
        <v>299269338.44999999</v>
      </c>
      <c r="E27" s="31">
        <f t="shared" si="24"/>
        <v>1770658093.9200001</v>
      </c>
      <c r="F27" s="31">
        <f t="shared" si="24"/>
        <v>41441354.060000002</v>
      </c>
      <c r="G27" s="31">
        <f t="shared" si="24"/>
        <v>1812099447.98</v>
      </c>
      <c r="H27" s="31">
        <f>H28+H34+H33</f>
        <v>136608302.73000002</v>
      </c>
      <c r="I27" s="31">
        <f t="shared" ref="I27:N27" si="25">I28+I34+I33</f>
        <v>1948707750.71</v>
      </c>
      <c r="J27" s="31">
        <f t="shared" si="25"/>
        <v>-188708903.18000001</v>
      </c>
      <c r="K27" s="31">
        <f t="shared" si="25"/>
        <v>1759998847.53</v>
      </c>
      <c r="L27" s="31">
        <f t="shared" si="25"/>
        <v>19973183.870000001</v>
      </c>
      <c r="M27" s="31">
        <f t="shared" si="25"/>
        <v>1779972031.3999999</v>
      </c>
      <c r="N27" s="31">
        <f t="shared" si="25"/>
        <v>308583275.93000001</v>
      </c>
      <c r="O27" s="57"/>
      <c r="P27" s="57"/>
      <c r="Q27" s="57"/>
      <c r="R27" s="57"/>
    </row>
    <row r="28" spans="1:20" ht="48.75" x14ac:dyDescent="0.25">
      <c r="A28" s="8" t="s">
        <v>41</v>
      </c>
      <c r="B28" s="7" t="s">
        <v>42</v>
      </c>
      <c r="C28" s="31">
        <f>C29+C30+C31+C32</f>
        <v>1471388755.47</v>
      </c>
      <c r="D28" s="31">
        <f t="shared" ref="D28:M28" si="26">D29+D30+D31+D32</f>
        <v>299269338.44999999</v>
      </c>
      <c r="E28" s="31">
        <f t="shared" si="26"/>
        <v>1770658093.9200001</v>
      </c>
      <c r="F28" s="31">
        <f t="shared" si="26"/>
        <v>41441354.060000002</v>
      </c>
      <c r="G28" s="31">
        <f t="shared" si="26"/>
        <v>1812099447.98</v>
      </c>
      <c r="H28" s="31">
        <f t="shared" si="26"/>
        <v>136608302.73000002</v>
      </c>
      <c r="I28" s="31">
        <f t="shared" si="26"/>
        <v>1948707750.71</v>
      </c>
      <c r="J28" s="31">
        <f t="shared" si="26"/>
        <v>-188708903.18000001</v>
      </c>
      <c r="K28" s="31">
        <f t="shared" si="26"/>
        <v>1759998847.53</v>
      </c>
      <c r="L28" s="31">
        <f t="shared" si="26"/>
        <v>19973183.870000001</v>
      </c>
      <c r="M28" s="31">
        <f t="shared" si="26"/>
        <v>1779972031.3999999</v>
      </c>
      <c r="N28" s="49">
        <f t="shared" si="2"/>
        <v>308583275.93000001</v>
      </c>
      <c r="O28" s="57"/>
      <c r="P28" s="57"/>
      <c r="Q28" s="57"/>
      <c r="R28" s="57"/>
    </row>
    <row r="29" spans="1:20" ht="36.75" x14ac:dyDescent="0.25">
      <c r="A29" s="6" t="s">
        <v>43</v>
      </c>
      <c r="B29" s="9" t="s">
        <v>44</v>
      </c>
      <c r="C29" s="28">
        <v>379510000</v>
      </c>
      <c r="D29" s="40">
        <v>0</v>
      </c>
      <c r="E29" s="28">
        <f>C29+D29</f>
        <v>379510000</v>
      </c>
      <c r="F29" s="40">
        <v>324231.78000000003</v>
      </c>
      <c r="G29" s="46">
        <f>E29+F29</f>
        <v>379834231.77999997</v>
      </c>
      <c r="H29" s="48">
        <v>20000000</v>
      </c>
      <c r="I29" s="48">
        <f>G29+H29</f>
        <v>399834231.77999997</v>
      </c>
      <c r="J29" s="48">
        <v>0</v>
      </c>
      <c r="K29" s="48">
        <f>I29+J29</f>
        <v>399834231.77999997</v>
      </c>
      <c r="L29" s="48">
        <v>0</v>
      </c>
      <c r="M29" s="48">
        <f>K29+L29</f>
        <v>399834231.77999997</v>
      </c>
      <c r="N29" s="49">
        <f t="shared" si="2"/>
        <v>20324231.780000001</v>
      </c>
      <c r="O29" s="57"/>
      <c r="P29" s="57"/>
      <c r="Q29" s="57"/>
      <c r="R29" s="57"/>
    </row>
    <row r="30" spans="1:20" ht="24.75" x14ac:dyDescent="0.25">
      <c r="A30" s="6" t="s">
        <v>45</v>
      </c>
      <c r="B30" s="9" t="s">
        <v>46</v>
      </c>
      <c r="C30" s="28">
        <v>397667834.69</v>
      </c>
      <c r="D30" s="40">
        <v>160147940.44999999</v>
      </c>
      <c r="E30" s="28">
        <f t="shared" ref="E30:E34" si="27">C30+D30</f>
        <v>557815775.13999999</v>
      </c>
      <c r="F30" s="40">
        <v>31079248.280000001</v>
      </c>
      <c r="G30" s="46">
        <f t="shared" ref="G30:G34" si="28">E30+F30</f>
        <v>588895023.41999996</v>
      </c>
      <c r="H30" s="48">
        <v>92313618.760000005</v>
      </c>
      <c r="I30" s="48">
        <f t="shared" ref="I30:I34" si="29">G30+H30</f>
        <v>681208642.17999995</v>
      </c>
      <c r="J30" s="48">
        <v>-209380649.09</v>
      </c>
      <c r="K30" s="48">
        <f t="shared" ref="K30:K34" si="30">I30+J30</f>
        <v>471827993.08999991</v>
      </c>
      <c r="L30" s="48">
        <v>15784556.710000001</v>
      </c>
      <c r="M30" s="48">
        <f t="shared" ref="M30:M34" si="31">K30+L30</f>
        <v>487612549.79999989</v>
      </c>
      <c r="N30" s="49">
        <f t="shared" si="2"/>
        <v>89944715.110000014</v>
      </c>
      <c r="O30" s="57"/>
      <c r="P30" s="57"/>
      <c r="Q30" s="57"/>
      <c r="R30" s="57"/>
    </row>
    <row r="31" spans="1:20" ht="24.75" x14ac:dyDescent="0.25">
      <c r="A31" s="6" t="s">
        <v>47</v>
      </c>
      <c r="B31" s="9" t="s">
        <v>48</v>
      </c>
      <c r="C31" s="28">
        <v>553314020.77999997</v>
      </c>
      <c r="D31" s="40">
        <v>7529098</v>
      </c>
      <c r="E31" s="28">
        <f t="shared" si="27"/>
        <v>560843118.77999997</v>
      </c>
      <c r="F31" s="40">
        <v>10037874</v>
      </c>
      <c r="G31" s="46">
        <f t="shared" si="28"/>
        <v>570880992.77999997</v>
      </c>
      <c r="H31" s="48">
        <v>13776293.470000001</v>
      </c>
      <c r="I31" s="48">
        <f t="shared" si="29"/>
        <v>584657286.25</v>
      </c>
      <c r="J31" s="48">
        <v>12671746</v>
      </c>
      <c r="K31" s="48">
        <f t="shared" si="30"/>
        <v>597329032.25</v>
      </c>
      <c r="L31" s="48">
        <v>4212029.66</v>
      </c>
      <c r="M31" s="48">
        <f t="shared" si="31"/>
        <v>601541061.90999997</v>
      </c>
      <c r="N31" s="49">
        <f t="shared" si="2"/>
        <v>48227041.129999995</v>
      </c>
      <c r="O31" s="57"/>
      <c r="P31" s="57"/>
      <c r="Q31" s="57"/>
      <c r="R31" s="57"/>
    </row>
    <row r="32" spans="1:20" x14ac:dyDescent="0.25">
      <c r="A32" s="6" t="s">
        <v>49</v>
      </c>
      <c r="B32" s="9" t="s">
        <v>50</v>
      </c>
      <c r="C32" s="28">
        <v>140896900</v>
      </c>
      <c r="D32" s="40">
        <v>131592300</v>
      </c>
      <c r="E32" s="28">
        <f t="shared" si="27"/>
        <v>272489200</v>
      </c>
      <c r="F32" s="40">
        <v>0</v>
      </c>
      <c r="G32" s="46">
        <f t="shared" si="28"/>
        <v>272489200</v>
      </c>
      <c r="H32" s="48">
        <v>10518390.5</v>
      </c>
      <c r="I32" s="48">
        <f t="shared" si="29"/>
        <v>283007590.5</v>
      </c>
      <c r="J32" s="48">
        <v>7999999.9100000001</v>
      </c>
      <c r="K32" s="48">
        <f t="shared" si="30"/>
        <v>291007590.41000003</v>
      </c>
      <c r="L32" s="48">
        <v>-23402.5</v>
      </c>
      <c r="M32" s="48">
        <f t="shared" si="31"/>
        <v>290984187.91000003</v>
      </c>
      <c r="N32" s="49">
        <f t="shared" si="2"/>
        <v>150087287.91</v>
      </c>
      <c r="O32" s="57"/>
      <c r="P32" s="57"/>
      <c r="Q32" s="57"/>
      <c r="R32" s="57"/>
    </row>
    <row r="33" spans="1:18" ht="96.75" x14ac:dyDescent="0.25">
      <c r="A33" s="6" t="s">
        <v>59</v>
      </c>
      <c r="B33" s="9" t="s">
        <v>58</v>
      </c>
      <c r="C33" s="28">
        <v>0</v>
      </c>
      <c r="D33" s="40">
        <v>0</v>
      </c>
      <c r="E33" s="28">
        <v>0</v>
      </c>
      <c r="F33" s="40">
        <v>0</v>
      </c>
      <c r="G33" s="46">
        <v>0</v>
      </c>
      <c r="H33" s="48">
        <v>0</v>
      </c>
      <c r="I33" s="48">
        <f t="shared" si="29"/>
        <v>0</v>
      </c>
      <c r="J33" s="48">
        <v>0</v>
      </c>
      <c r="K33" s="48">
        <f t="shared" si="30"/>
        <v>0</v>
      </c>
      <c r="L33" s="48">
        <v>0</v>
      </c>
      <c r="M33" s="48">
        <f t="shared" si="31"/>
        <v>0</v>
      </c>
      <c r="N33" s="49">
        <f t="shared" si="2"/>
        <v>0</v>
      </c>
      <c r="O33" s="14"/>
      <c r="P33" s="14"/>
      <c r="Q33" s="14"/>
      <c r="R33" s="14"/>
    </row>
    <row r="34" spans="1:18" ht="48.75" x14ac:dyDescent="0.25">
      <c r="A34" s="6" t="s">
        <v>51</v>
      </c>
      <c r="B34" s="9" t="s">
        <v>52</v>
      </c>
      <c r="C34" s="28">
        <v>0</v>
      </c>
      <c r="D34" s="40">
        <v>0</v>
      </c>
      <c r="E34" s="28">
        <f t="shared" si="27"/>
        <v>0</v>
      </c>
      <c r="F34" s="40">
        <v>0</v>
      </c>
      <c r="G34" s="46">
        <f t="shared" si="28"/>
        <v>0</v>
      </c>
      <c r="H34" s="48">
        <v>0</v>
      </c>
      <c r="I34" s="48">
        <f t="shared" si="29"/>
        <v>0</v>
      </c>
      <c r="J34" s="48">
        <v>0</v>
      </c>
      <c r="K34" s="48">
        <f t="shared" si="30"/>
        <v>0</v>
      </c>
      <c r="L34" s="48">
        <v>0</v>
      </c>
      <c r="M34" s="48">
        <f t="shared" si="31"/>
        <v>0</v>
      </c>
      <c r="N34" s="49">
        <f t="shared" si="2"/>
        <v>0</v>
      </c>
      <c r="O34" s="21"/>
      <c r="P34" s="57"/>
      <c r="Q34" s="57"/>
      <c r="R34" s="57"/>
    </row>
  </sheetData>
  <mergeCells count="17">
    <mergeCell ref="O20:P20"/>
    <mergeCell ref="O21:P21"/>
    <mergeCell ref="P34:R34"/>
    <mergeCell ref="P29:R32"/>
    <mergeCell ref="O29:O32"/>
    <mergeCell ref="P27:R28"/>
    <mergeCell ref="O27:O28"/>
    <mergeCell ref="O22:P22"/>
    <mergeCell ref="O23:P23"/>
    <mergeCell ref="O24:P24"/>
    <mergeCell ref="O25:P25"/>
    <mergeCell ref="A2:Q2"/>
    <mergeCell ref="P16:T18"/>
    <mergeCell ref="O11:O15"/>
    <mergeCell ref="O16:O18"/>
    <mergeCell ref="P11:T15"/>
    <mergeCell ref="P8:T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2024-04-24T06:43:33Z</dcterms:modified>
</cp:coreProperties>
</file>