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CF99232-6E8E-45B8-A711-0266FDCD82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6" i="1"/>
  <c r="F28" i="1" l="1"/>
  <c r="H28" i="1" s="1"/>
  <c r="E28" i="1"/>
  <c r="D28" i="1"/>
  <c r="H24" i="1"/>
  <c r="F25" i="1"/>
  <c r="H25" i="1" s="1"/>
  <c r="E25" i="1"/>
  <c r="D25" i="1"/>
  <c r="H36" i="1"/>
  <c r="H38" i="1"/>
  <c r="H40" i="1"/>
  <c r="H35" i="1"/>
  <c r="H37" i="1"/>
  <c r="H39" i="1"/>
  <c r="H31" i="1"/>
  <c r="H30" i="1"/>
  <c r="H26" i="1"/>
  <c r="H27" i="1"/>
  <c r="H29" i="1"/>
  <c r="H21" i="1"/>
  <c r="H22" i="1"/>
  <c r="H23" i="1"/>
  <c r="H9" i="1"/>
  <c r="H10" i="1"/>
  <c r="H12" i="1"/>
  <c r="H13" i="1"/>
  <c r="H14" i="1"/>
  <c r="H15" i="1"/>
  <c r="H17" i="1"/>
  <c r="H18" i="1"/>
  <c r="H19" i="1"/>
  <c r="F34" i="1"/>
  <c r="F33" i="1" s="1"/>
  <c r="F20" i="1"/>
  <c r="H20" i="1" s="1"/>
  <c r="E20" i="1"/>
  <c r="D34" i="1"/>
  <c r="D33" i="1" s="1"/>
  <c r="D20" i="1"/>
  <c r="D16" i="1" l="1"/>
  <c r="D11" i="1"/>
  <c r="D8" i="1" s="1"/>
  <c r="D7" i="1" s="1"/>
  <c r="D6" i="1" s="1"/>
  <c r="E11" i="1" l="1"/>
  <c r="F11" i="1"/>
  <c r="H11" i="1" s="1"/>
  <c r="E34" i="1" l="1"/>
  <c r="E16" i="1"/>
  <c r="F16" i="1"/>
  <c r="H16" i="1" s="1"/>
  <c r="E33" i="1" l="1"/>
  <c r="H33" i="1" s="1"/>
  <c r="H34" i="1"/>
  <c r="F8" i="1"/>
  <c r="E8" i="1"/>
  <c r="E7" i="1" s="1"/>
  <c r="E6" i="1" s="1"/>
  <c r="F7" i="1" l="1"/>
  <c r="H8" i="1"/>
  <c r="F6" i="1" l="1"/>
  <c r="H6" i="1" s="1"/>
  <c r="H7" i="1"/>
</calcChain>
</file>

<file path=xl/sharedStrings.xml><?xml version="1.0" encoding="utf-8"?>
<sst xmlns="http://schemas.openxmlformats.org/spreadsheetml/2006/main" count="107" uniqueCount="106">
  <si>
    <t>КБК</t>
  </si>
  <si>
    <t>Наименование доходов</t>
  </si>
  <si>
    <t>Доходы всего:</t>
  </si>
  <si>
    <t>1 00 00000 00 0000 000</t>
  </si>
  <si>
    <t>НАЛОГОВЫЕ И НЕНАЛОГОВЫЕ ДОХОДЫ</t>
  </si>
  <si>
    <t>НАЛОГОВЫЕ 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</si>
  <si>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</si>
  <si>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</si>
  <si>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</si>
  <si>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РФ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</si>
  <si>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</si>
  <si>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</si>
  <si>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</si>
  <si>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</si>
  <si>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</si>
  <si>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</si>
  <si>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</si>
  <si>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</si>
  <si>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</si>
  <si>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</si>
  <si>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1 06 01000 04 0000 110</t>
  </si>
  <si>
    <t>Налог на имущество физических лиц</t>
  </si>
  <si>
    <t>1 06 06000 04 0000 110</t>
  </si>
  <si>
    <t>Земельный налог</t>
  </si>
  <si>
    <t>1 08 00000 01 0000 110</t>
  </si>
  <si>
    <t>ГОСУДАРСТВЕННАЯ ПОШЛИНА</t>
  </si>
  <si>
    <t>НЕНАЛОГОВЫЕ ДОХОДЫ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</si>
  <si>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</si>
  <si>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</si>
  <si>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1 12 01000 01 0000 120</t>
  </si>
  <si>
    <t>Платежи при пользовании природными ресурсами</t>
  </si>
  <si>
    <t>1 13 00000 04 0000 130</t>
  </si>
  <si>
    <t>Доходы от оказания платных услуг (работ) и компенсации затрат государства</t>
  </si>
  <si>
    <t>1 14 00000 04 0000 400</t>
  </si>
  <si>
    <t>Доходы от продажи материальных и нематериальных активов</t>
  </si>
  <si>
    <t>Штрафы, санкции, возмещение ущерба</t>
  </si>
  <si>
    <t>1 17 00000 04 0000 180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</si>
  <si>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</si>
  <si>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</si>
  <si>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</si>
  <si>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</si>
  <si>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</si>
  <si>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2 02 10000 00 0000 150 </t>
  </si>
  <si>
    <t>Дотации бюджетам субъектов Российской Федерации и муниципальных образований</t>
  </si>
  <si>
    <t xml:space="preserve">2 02 20000 00 0000 150 </t>
  </si>
  <si>
    <t>Субсидии бюджетам бюджетной системы РФ</t>
  </si>
  <si>
    <t xml:space="preserve">2 02 30000 00 0000 150 </t>
  </si>
  <si>
    <t>Субвенции бюджетам бюджетной системы РФ</t>
  </si>
  <si>
    <t xml:space="preserve">2 02 40000 00 0000 150 </t>
  </si>
  <si>
    <t xml:space="preserve">Иные межбюджетные трансферты </t>
  </si>
  <si>
    <t xml:space="preserve">2 19 00000 00 0000 150 </t>
  </si>
  <si>
    <t xml:space="preserve">Возврат остатков субсидий, субвенций и иных межбюджетных трансфертов, имеющих целевое назначение прошлых лет  </t>
  </si>
  <si>
    <t>УСНО</t>
  </si>
  <si>
    <t>1 05 01010 02 0000 110</t>
  </si>
  <si>
    <t>Доходы бюджета от возврата остатков субсидий, субвенций и иных межбюджетных трансфертов прошлых лет</t>
  </si>
  <si>
    <t>№ п/п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</si>
  <si>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значесния городских округов</t>
  </si>
  <si>
    <t>6.1</t>
  </si>
  <si>
    <t>6.2</t>
  </si>
  <si>
    <t>6.3</t>
  </si>
  <si>
    <t>6.4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</si>
  <si>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</si>
  <si>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</si>
  <si>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</si>
  <si>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</si>
  <si>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</si>
  <si>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</si>
  <si>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</si>
  <si>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</si>
  <si>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</si>
  <si>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</si>
  <si>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</si>
  <si>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</si>
  <si>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</si>
  <si>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</si>
  <si>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17.1</t>
  </si>
  <si>
    <t>17.2</t>
  </si>
  <si>
    <t>17.3</t>
  </si>
  <si>
    <t>17.4</t>
  </si>
  <si>
    <t>Информация по исполнению бюджета городского округа Большой Камень по состоянию на 01.04.2024</t>
  </si>
  <si>
    <t>План 2024</t>
  </si>
  <si>
    <t>Исполнение на 01.04.2024</t>
  </si>
  <si>
    <t>Исполнение на 01.04.2023</t>
  </si>
  <si>
    <t>Доходы от продажи земельных участков, государственная собственность на которые не разграничена</t>
  </si>
  <si>
    <t>Доходы от реализации иного имущества, находящегося в собственности городских округов</t>
  </si>
  <si>
    <t xml:space="preserve">Административные штрафы, установленные Кодексом Российской Федерации об административных правонарушениях
</t>
  </si>
  <si>
    <t>1 16 01000 01 0000 140</t>
  </si>
  <si>
    <t>1 16 02000 02 0000 140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</si>
  <si>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</si>
  <si>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2 19 00000 04 0000 150</t>
  </si>
  <si>
    <t>2 08 04000 00 0000 150</t>
  </si>
  <si>
    <t>Перечисления из бюджетов городских округов, для осуществления возврата</t>
  </si>
  <si>
    <t>1 14 00000 06 0000 130</t>
  </si>
  <si>
    <t>1 14 00000 02 0000 130</t>
  </si>
  <si>
    <t>Доходы от реализации имущества</t>
  </si>
  <si>
    <t>1 14 00000 00 0000 130</t>
  </si>
  <si>
    <t>13.1</t>
  </si>
  <si>
    <t>14.1</t>
  </si>
  <si>
    <t>13.2</t>
  </si>
  <si>
    <t>1 16 00000 00 0000 130</t>
  </si>
  <si>
    <t>14.2</t>
  </si>
  <si>
    <t>Исполение на 01.04.2024 по отношению к 01.04.2023, %</t>
  </si>
  <si>
    <t xml:space="preserve">Исполнение к плану 2024г. </t>
  </si>
  <si>
    <t>7=6/4*100</t>
  </si>
  <si>
    <t>8=6/5*100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</si>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</sst>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91">
    <xf numFmtId="0" fontId="0" fillId="0" borderId="0" xfId="0"/>
    <xf numFmtId="0" fontId="2" fillId="0" borderId="1" xfId="0" applyFont="1" applyBorder="1" applyAlignment="1">
      <alignment horizontal="left" wrapText="1" readingOrder="1"/>
    </xf>
    <xf numFmtId="0" fontId="1" fillId="0" borderId="0" xfId="0" applyFont="1" applyAlignment="1">
      <alignment vertical="center" wrapText="1" readingOrder="1"/>
    </xf>
    <xf numFmtId="0" fontId="5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6" fillId="0" borderId="0" xfId="0" applyFont="1"/>
    <xf numFmtId="4" fontId="11" fillId="0" borderId="8" xfId="0" applyNumberFormat="1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4" fontId="11" fillId="0" borderId="10" xfId="0" applyNumberFormat="1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 readingOrder="1"/>
    </xf>
    <xf numFmtId="0" fontId="14" fillId="0" borderId="0" xfId="0" applyFont="1"/>
    <xf numFmtId="49" fontId="0" fillId="0" borderId="10" xfId="0" applyNumberForma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left" wrapText="1" readingOrder="1"/>
    </xf>
    <xf numFmtId="4" fontId="16" fillId="0" borderId="8" xfId="0" applyNumberFormat="1" applyFont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left" wrapText="1" readingOrder="1"/>
    </xf>
    <xf numFmtId="4" fontId="17" fillId="0" borderId="8" xfId="0" applyNumberFormat="1" applyFont="1" applyBorder="1" applyAlignment="1">
      <alignment horizontal="center" vertical="center" wrapText="1" readingOrder="1"/>
    </xf>
    <xf numFmtId="4" fontId="17" fillId="0" borderId="10" xfId="0" applyNumberFormat="1" applyFont="1" applyBorder="1" applyAlignment="1">
      <alignment horizontal="center" vertical="center" wrapText="1" readingOrder="1"/>
    </xf>
    <xf numFmtId="0" fontId="14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 readingOrder="1"/>
    </xf>
    <xf numFmtId="4" fontId="19" fillId="0" borderId="8" xfId="0" applyNumberFormat="1" applyFont="1" applyBorder="1" applyAlignment="1">
      <alignment horizontal="center" vertical="center" wrapText="1" readingOrder="1"/>
    </xf>
    <xf numFmtId="4" fontId="19" fillId="0" borderId="10" xfId="0" applyNumberFormat="1" applyFont="1" applyBorder="1" applyAlignment="1">
      <alignment horizontal="center" vertical="center" wrapText="1" readingOrder="1"/>
    </xf>
    <xf numFmtId="0" fontId="19" fillId="0" borderId="9" xfId="0" applyFont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left" vertical="center" wrapText="1" readingOrder="1"/>
    </xf>
    <xf numFmtId="0" fontId="19" fillId="0" borderId="1" xfId="0" applyFont="1" applyBorder="1" applyAlignment="1">
      <alignment horizontal="left" wrapText="1" readingOrder="1"/>
    </xf>
    <xf numFmtId="0" fontId="10" fillId="0" borderId="9" xfId="0" applyFont="1" applyBorder="1" applyAlignment="1">
      <alignment horizontal="center" vertical="center" wrapText="1" readingOrder="1"/>
    </xf>
    <xf numFmtId="49" fontId="14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 readingOrder="1"/>
    </xf>
    <xf numFmtId="4" fontId="10" fillId="0" borderId="8" xfId="0" applyNumberFormat="1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1" fillId="0" borderId="9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wrapText="1" readingOrder="1"/>
    </xf>
    <xf numFmtId="4" fontId="12" fillId="0" borderId="8" xfId="0" applyNumberFormat="1" applyFont="1" applyBorder="1" applyAlignment="1">
      <alignment horizontal="center" vertical="center" wrapText="1" readingOrder="1"/>
    </xf>
    <xf numFmtId="4" fontId="12" fillId="0" borderId="1" xfId="0" applyNumberFormat="1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4" fontId="11" fillId="0" borderId="1" xfId="0" applyNumberFormat="1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wrapText="1" readingOrder="1"/>
    </xf>
    <xf numFmtId="0" fontId="0" fillId="2" borderId="0" xfId="0" applyFill="1"/>
    <xf numFmtId="0" fontId="1" fillId="2" borderId="0" xfId="0" applyFont="1" applyFill="1" applyAlignment="1">
      <alignment vertical="center" wrapText="1" readingOrder="1"/>
    </xf>
    <xf numFmtId="0" fontId="7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8" fillId="2" borderId="0" xfId="0" applyFont="1" applyFill="1" applyAlignment="1">
      <alignment horizontal="left" vertical="center" wrapText="1" readingOrder="1"/>
    </xf>
    <xf numFmtId="0" fontId="8" fillId="2" borderId="13" xfId="0" applyFont="1" applyFill="1" applyBorder="1" applyAlignment="1">
      <alignment horizontal="left" vertical="center" wrapText="1" readingOrder="1"/>
    </xf>
    <xf numFmtId="0" fontId="8" fillId="2" borderId="15" xfId="0" applyFont="1" applyFill="1" applyBorder="1" applyAlignment="1">
      <alignment horizontal="left" vertical="center" wrapText="1" readingOrder="1"/>
    </xf>
    <xf numFmtId="0" fontId="6" fillId="2" borderId="15" xfId="0" applyFont="1" applyFill="1" applyBorder="1"/>
    <xf numFmtId="0" fontId="8" fillId="2" borderId="20" xfId="0" applyFont="1" applyFill="1" applyBorder="1" applyAlignment="1">
      <alignment vertical="center" wrapText="1" readingOrder="1"/>
    </xf>
    <xf numFmtId="0" fontId="8" fillId="2" borderId="0" xfId="0" applyFont="1" applyFill="1" applyBorder="1" applyAlignment="1">
      <alignment vertical="center" wrapText="1" readingOrder="1"/>
    </xf>
    <xf numFmtId="0" fontId="11" fillId="2" borderId="16" xfId="0" applyFont="1" applyFill="1" applyBorder="1" applyAlignment="1">
      <alignment horizontal="left" vertical="center" wrapText="1" readingOrder="1"/>
    </xf>
    <xf numFmtId="0" fontId="5" fillId="0" borderId="0" xfId="1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 readingOrder="1"/>
    </xf>
    <xf numFmtId="0" fontId="11" fillId="2" borderId="19" xfId="0" applyFont="1" applyFill="1" applyBorder="1" applyAlignment="1">
      <alignment horizontal="left" vertical="center" wrapText="1" readingOrder="1"/>
    </xf>
    <xf numFmtId="4" fontId="11" fillId="0" borderId="0" xfId="0" applyNumberFormat="1" applyFont="1" applyBorder="1" applyAlignment="1">
      <alignment horizontal="center" vertical="center" wrapText="1" readingOrder="1"/>
    </xf>
    <xf numFmtId="49" fontId="14" fillId="0" borderId="1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 readingOrder="1"/>
    </xf>
    <xf numFmtId="4" fontId="10" fillId="0" borderId="11" xfId="0" applyNumberFormat="1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left" vertical="center" wrapText="1" readingOrder="1"/>
    </xf>
    <xf numFmtId="4" fontId="11" fillId="0" borderId="2" xfId="0" applyNumberFormat="1" applyFont="1" applyBorder="1" applyAlignment="1">
      <alignment horizontal="center" vertical="center" wrapText="1" readingOrder="1"/>
    </xf>
    <xf numFmtId="4" fontId="11" fillId="0" borderId="4" xfId="0" applyNumberFormat="1" applyFont="1" applyBorder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 readingOrder="1"/>
    </xf>
    <xf numFmtId="0" fontId="7" fillId="2" borderId="0" xfId="0" applyFont="1" applyFill="1" applyAlignment="1">
      <alignment horizontal="left" vertical="center" wrapText="1" readingOrder="1"/>
    </xf>
    <xf numFmtId="0" fontId="7" fillId="2" borderId="0" xfId="0" applyFont="1" applyFill="1" applyBorder="1" applyAlignment="1">
      <alignment horizontal="left" vertical="center" wrapText="1" readingOrder="1"/>
    </xf>
    <xf numFmtId="0" fontId="7" fillId="2" borderId="15" xfId="0" applyFont="1" applyFill="1" applyBorder="1" applyAlignment="1">
      <alignment horizontal="left" vertical="center" wrapText="1" readingOrder="1"/>
    </xf>
    <xf numFmtId="0" fontId="7" fillId="2" borderId="0" xfId="0" applyFont="1" applyFill="1" applyAlignment="1">
      <alignment vertical="center" wrapText="1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 readingOrder="1"/>
    </xf>
    <xf numFmtId="0" fontId="8" fillId="2" borderId="0" xfId="0" applyFont="1" applyFill="1" applyAlignment="1">
      <alignment horizontal="left" vertical="center" wrapText="1" readingOrder="1"/>
    </xf>
    <xf numFmtId="4" fontId="10" fillId="0" borderId="11" xfId="0" applyNumberFormat="1" applyFont="1" applyBorder="1" applyAlignment="1">
      <alignment horizontal="center" vertical="center" wrapText="1" readingOrder="1"/>
    </xf>
    <xf numFmtId="4" fontId="10" fillId="0" borderId="12" xfId="0" applyNumberFormat="1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left" vertical="center" wrapText="1" readingOrder="1"/>
    </xf>
    <xf numFmtId="0" fontId="11" fillId="0" borderId="3" xfId="0" applyFont="1" applyBorder="1" applyAlignment="1">
      <alignment horizontal="left" vertical="center" wrapText="1" readingOrder="1"/>
    </xf>
    <xf numFmtId="4" fontId="11" fillId="0" borderId="2" xfId="0" applyNumberFormat="1" applyFont="1" applyBorder="1" applyAlignment="1">
      <alignment horizontal="center" vertical="center" wrapText="1" readingOrder="1"/>
    </xf>
    <xf numFmtId="4" fontId="11" fillId="0" borderId="14" xfId="0" applyNumberFormat="1" applyFont="1" applyBorder="1" applyAlignment="1">
      <alignment horizontal="center" vertical="center" wrapText="1" readingOrder="1"/>
    </xf>
    <xf numFmtId="4" fontId="11" fillId="0" borderId="4" xfId="0" applyNumberFormat="1" applyFont="1" applyBorder="1" applyAlignment="1">
      <alignment horizontal="center" vertical="center" wrapText="1" readingOrder="1"/>
    </xf>
    <xf numFmtId="4" fontId="11" fillId="0" borderId="6" xfId="0" applyNumberFormat="1" applyFont="1" applyBorder="1" applyAlignment="1">
      <alignment horizontal="center" vertical="center" wrapText="1" readingOrder="1"/>
    </xf>
    <xf numFmtId="0" fontId="11" fillId="2" borderId="20" xfId="0" applyFont="1" applyFill="1" applyBorder="1" applyAlignment="1">
      <alignment horizontal="left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center" vertical="center" wrapText="1" readingOrder="1"/>
    </xf>
    <xf numFmtId="0" fontId="5" fillId="0" borderId="0" xfId="1" applyFont="1" applyAlignment="1">
      <alignment horizontal="left" vertical="center" wrapText="1"/>
    </xf>
  </cellXfs>
  <cellStyles count="2">
    <cellStyle name="xl24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4"/>
  <sheetViews>
    <sheetView tabSelected="1" workbookViewId="0">
      <selection activeCell="D40" sqref="D40"/>
    </sheetView>
  </sheetViews>
  <sheetFormatPr defaultRowHeight="15" x14ac:dyDescent="0.25"/>
  <cols>
    <col min="1" max="1" width="7.5703125" style="12" customWidth="1"/>
    <col min="2" max="2" width="20.7109375" customWidth="1"/>
    <col min="3" max="3" width="27.42578125" customWidth="1"/>
    <col min="4" max="4" width="16.42578125" customWidth="1"/>
    <col min="5" max="5" width="15.7109375" customWidth="1"/>
    <col min="6" max="7" width="15.140625" customWidth="1"/>
    <col min="8" max="8" width="14.7109375" customWidth="1"/>
    <col min="9" max="9" width="0.140625" hidden="1" customWidth="1"/>
  </cols>
  <sheetData>
    <row r="2" spans="1:13" ht="27.75" customHeight="1" x14ac:dyDescent="0.25">
      <c r="B2" s="90" t="s">
        <v>79</v>
      </c>
      <c r="C2" s="90"/>
      <c r="D2" s="90"/>
      <c r="E2" s="90"/>
      <c r="F2" s="90"/>
      <c r="G2" s="90"/>
      <c r="H2" s="90"/>
      <c r="I2" s="90"/>
      <c r="J2" s="90"/>
      <c r="K2" s="2"/>
      <c r="L2" s="2"/>
      <c r="M2" s="2"/>
    </row>
    <row r="3" spans="1:13" ht="17.25" customHeight="1" x14ac:dyDescent="0.25">
      <c r="B3" s="3"/>
      <c r="C3" s="3"/>
      <c r="D3" s="56"/>
      <c r="E3" s="3"/>
      <c r="F3" s="3"/>
      <c r="G3" s="67"/>
      <c r="H3" s="3"/>
      <c r="I3" s="3"/>
      <c r="J3" s="3"/>
      <c r="K3" s="2"/>
      <c r="L3" s="2"/>
      <c r="M3" s="2"/>
    </row>
    <row r="4" spans="1:13" ht="47.25" customHeight="1" x14ac:dyDescent="0.25">
      <c r="A4" s="13" t="s">
        <v>55</v>
      </c>
      <c r="B4" s="10" t="s">
        <v>0</v>
      </c>
      <c r="C4" s="4" t="s">
        <v>1</v>
      </c>
      <c r="D4" s="15" t="s">
        <v>82</v>
      </c>
      <c r="E4" s="15" t="s">
        <v>80</v>
      </c>
      <c r="F4" s="14" t="s">
        <v>81</v>
      </c>
      <c r="G4" s="89" t="s">
        <v>101</v>
      </c>
      <c r="H4" s="5" t="s">
        <v>102</v>
      </c>
      <c r="I4" s="45"/>
      <c r="J4" s="46"/>
      <c r="K4" s="46"/>
      <c r="L4" s="46"/>
      <c r="M4" s="46"/>
    </row>
    <row r="5" spans="1:13" ht="16.5" customHeight="1" x14ac:dyDescent="0.25">
      <c r="A5" s="13">
        <v>1</v>
      </c>
      <c r="B5" s="10">
        <v>2</v>
      </c>
      <c r="C5" s="4">
        <v>3</v>
      </c>
      <c r="D5" s="14">
        <v>4</v>
      </c>
      <c r="E5" s="14">
        <v>5</v>
      </c>
      <c r="F5" s="14">
        <v>6</v>
      </c>
      <c r="G5" s="89" t="s">
        <v>103</v>
      </c>
      <c r="H5" s="5" t="s">
        <v>104</v>
      </c>
      <c r="I5" s="45"/>
      <c r="J5" s="46"/>
      <c r="K5" s="46"/>
      <c r="L5" s="46"/>
      <c r="M5" s="46"/>
    </row>
    <row r="6" spans="1:13" x14ac:dyDescent="0.25">
      <c r="A6" s="25">
        <v>1</v>
      </c>
      <c r="B6" s="26"/>
      <c r="C6" s="27" t="s">
        <v>2</v>
      </c>
      <c r="D6" s="28">
        <f>D7+D33</f>
        <v>631331388.47000003</v>
      </c>
      <c r="E6" s="28">
        <f>E7+E33</f>
        <v>3094079560.9799995</v>
      </c>
      <c r="F6" s="28">
        <f>F7+F33</f>
        <v>782451923.68999994</v>
      </c>
      <c r="G6" s="29">
        <f>F6/D6*100</f>
        <v>123.93680054245884</v>
      </c>
      <c r="H6" s="29">
        <f>F6/E6*100</f>
        <v>25.288681440440108</v>
      </c>
      <c r="I6" s="47"/>
      <c r="J6" s="47"/>
      <c r="K6" s="47"/>
      <c r="L6" s="47"/>
      <c r="M6" s="48"/>
    </row>
    <row r="7" spans="1:13" ht="24" customHeight="1" x14ac:dyDescent="0.25">
      <c r="A7" s="25">
        <v>2</v>
      </c>
      <c r="B7" s="30" t="s">
        <v>3</v>
      </c>
      <c r="C7" s="31" t="s">
        <v>4</v>
      </c>
      <c r="D7" s="28">
        <f>D8+D20</f>
        <v>125908922.07000001</v>
      </c>
      <c r="E7" s="28">
        <f t="shared" ref="E7:F7" si="0">E8+E20</f>
        <v>570341389.75999999</v>
      </c>
      <c r="F7" s="28">
        <f t="shared" si="0"/>
        <v>158016856.5</v>
      </c>
      <c r="G7" s="29">
        <f t="shared" ref="G7:G40" si="1">F7/D7*100</f>
        <v>125.50092074662457</v>
      </c>
      <c r="H7" s="29">
        <f>F7/E7*100</f>
        <v>27.705661790825598</v>
      </c>
      <c r="I7" s="47"/>
      <c r="J7" s="47"/>
      <c r="K7" s="47"/>
      <c r="L7" s="47"/>
      <c r="M7" s="48"/>
    </row>
    <row r="8" spans="1:13" x14ac:dyDescent="0.25">
      <c r="A8" s="25">
        <v>3</v>
      </c>
      <c r="B8" s="30"/>
      <c r="C8" s="32" t="s">
        <v>5</v>
      </c>
      <c r="D8" s="28">
        <f>D9+D11+D16+D19+D10</f>
        <v>94572916.340000004</v>
      </c>
      <c r="E8" s="28">
        <f t="shared" ref="E8:F8" si="2">E9+E10+E11+E16+E19</f>
        <v>487880800</v>
      </c>
      <c r="F8" s="28">
        <f t="shared" si="2"/>
        <v>128601016.88</v>
      </c>
      <c r="G8" s="29">
        <f t="shared" si="1"/>
        <v>135.98080915435159</v>
      </c>
      <c r="H8" s="29">
        <f>F8/E8*100</f>
        <v>26.359105929153188</v>
      </c>
      <c r="I8" s="72"/>
      <c r="J8" s="72"/>
      <c r="K8" s="72"/>
      <c r="L8" s="72"/>
      <c r="M8" s="72"/>
    </row>
    <row r="9" spans="1:13" x14ac:dyDescent="0.25">
      <c r="A9" s="25">
        <v>4</v>
      </c>
      <c r="B9" s="33" t="s">
        <v>6</v>
      </c>
      <c r="C9" s="31" t="s">
        <v>7</v>
      </c>
      <c r="D9" s="28">
        <v>78302161.010000005</v>
      </c>
      <c r="E9" s="28">
        <v>390000000</v>
      </c>
      <c r="F9" s="28">
        <v>104789150.18000001</v>
      </c>
      <c r="G9" s="29">
        <f t="shared" si="1"/>
        <v>133.82663879048923</v>
      </c>
      <c r="H9" s="29">
        <f>F9/E9*100</f>
        <v>26.869012866666669</v>
      </c>
      <c r="I9" s="47"/>
      <c r="J9" s="47"/>
      <c r="K9" s="47"/>
      <c r="L9" s="47"/>
      <c r="M9" s="48"/>
    </row>
    <row r="10" spans="1:13" ht="35.25" customHeight="1" x14ac:dyDescent="0.25">
      <c r="A10" s="25">
        <v>5</v>
      </c>
      <c r="B10" s="33" t="s">
        <v>8</v>
      </c>
      <c r="C10" s="31" t="s">
        <v>9</v>
      </c>
      <c r="D10" s="28">
        <v>4276598.6900000004</v>
      </c>
      <c r="E10" s="28">
        <v>19610000</v>
      </c>
      <c r="F10" s="28">
        <v>4958770.49</v>
      </c>
      <c r="G10" s="29">
        <f t="shared" si="1"/>
        <v>115.95126990977963</v>
      </c>
      <c r="H10" s="29">
        <f>F10/E10*100</f>
        <v>25.286947934727184</v>
      </c>
      <c r="I10" s="47"/>
      <c r="J10" s="47"/>
      <c r="K10" s="47"/>
      <c r="L10" s="47"/>
      <c r="M10" s="48"/>
    </row>
    <row r="11" spans="1:13" ht="22.5" x14ac:dyDescent="0.25">
      <c r="A11" s="25">
        <v>6</v>
      </c>
      <c r="B11" s="30" t="s">
        <v>10</v>
      </c>
      <c r="C11" s="32" t="s">
        <v>11</v>
      </c>
      <c r="D11" s="28">
        <f>D12+D13+D14+D15</f>
        <v>-1324815.54</v>
      </c>
      <c r="E11" s="28">
        <f t="shared" ref="E11:F11" si="3">E12+E13+E14+E15</f>
        <v>16485000</v>
      </c>
      <c r="F11" s="28">
        <f t="shared" si="3"/>
        <v>6321810.9900000002</v>
      </c>
      <c r="G11" s="29">
        <f t="shared" si="1"/>
        <v>-477.18424181527945</v>
      </c>
      <c r="H11" s="29">
        <f>F11/E11*100</f>
        <v>38.348868607825295</v>
      </c>
      <c r="I11" s="70"/>
      <c r="J11" s="69"/>
      <c r="K11" s="69"/>
      <c r="L11" s="69"/>
      <c r="M11" s="69"/>
    </row>
    <row r="12" spans="1:13" x14ac:dyDescent="0.25">
      <c r="A12" s="34" t="s">
        <v>57</v>
      </c>
      <c r="B12" s="33" t="s">
        <v>53</v>
      </c>
      <c r="C12" s="35" t="s">
        <v>52</v>
      </c>
      <c r="D12" s="36">
        <v>387359.2</v>
      </c>
      <c r="E12" s="36">
        <v>3385000</v>
      </c>
      <c r="F12" s="36">
        <v>510926.08000000002</v>
      </c>
      <c r="G12" s="29">
        <f t="shared" si="1"/>
        <v>131.89981805001662</v>
      </c>
      <c r="H12" s="29">
        <f>F12/E12*100</f>
        <v>15.093828064992614</v>
      </c>
      <c r="I12" s="70"/>
      <c r="J12" s="69"/>
      <c r="K12" s="69"/>
      <c r="L12" s="69"/>
      <c r="M12" s="69"/>
    </row>
    <row r="13" spans="1:13" ht="22.5" x14ac:dyDescent="0.25">
      <c r="A13" s="34" t="s">
        <v>58</v>
      </c>
      <c r="B13" s="33" t="s">
        <v>12</v>
      </c>
      <c r="C13" s="37" t="s">
        <v>13</v>
      </c>
      <c r="D13" s="36">
        <v>-324231.78000000003</v>
      </c>
      <c r="E13" s="36">
        <v>0</v>
      </c>
      <c r="F13" s="36">
        <v>15711.34</v>
      </c>
      <c r="G13" s="29">
        <f t="shared" si="1"/>
        <v>-4.8457125331761119</v>
      </c>
      <c r="H13" s="29" t="e">
        <f>F13/E13*100</f>
        <v>#DIV/0!</v>
      </c>
      <c r="I13" s="71"/>
      <c r="J13" s="69"/>
      <c r="K13" s="69"/>
      <c r="L13" s="69"/>
      <c r="M13" s="69"/>
    </row>
    <row r="14" spans="1:13" x14ac:dyDescent="0.25">
      <c r="A14" s="34" t="s">
        <v>59</v>
      </c>
      <c r="B14" s="33" t="s">
        <v>14</v>
      </c>
      <c r="C14" s="37" t="s">
        <v>15</v>
      </c>
      <c r="D14" s="36">
        <v>-507196.82</v>
      </c>
      <c r="E14" s="36">
        <v>0</v>
      </c>
      <c r="F14" s="36">
        <v>237434.89</v>
      </c>
      <c r="G14" s="29">
        <f t="shared" si="1"/>
        <v>-46.813166139330292</v>
      </c>
      <c r="H14" s="29" t="e">
        <f>F14/E14*100</f>
        <v>#DIV/0!</v>
      </c>
      <c r="I14" s="71"/>
      <c r="J14" s="69"/>
      <c r="K14" s="69"/>
      <c r="L14" s="69"/>
      <c r="M14" s="69"/>
    </row>
    <row r="15" spans="1:13" ht="33.75" x14ac:dyDescent="0.25">
      <c r="A15" s="34" t="s">
        <v>60</v>
      </c>
      <c r="B15" s="33" t="s">
        <v>16</v>
      </c>
      <c r="C15" s="37" t="s">
        <v>17</v>
      </c>
      <c r="D15" s="36">
        <v>-880746.14</v>
      </c>
      <c r="E15" s="36">
        <v>13100000</v>
      </c>
      <c r="F15" s="36">
        <v>5557738.6799999997</v>
      </c>
      <c r="G15" s="29">
        <f t="shared" si="1"/>
        <v>-631.02617514735857</v>
      </c>
      <c r="H15" s="29">
        <f>F15/E15*100</f>
        <v>42.425486106870224</v>
      </c>
      <c r="I15" s="71"/>
      <c r="J15" s="69"/>
      <c r="K15" s="69"/>
      <c r="L15" s="69"/>
      <c r="M15" s="69"/>
    </row>
    <row r="16" spans="1:13" ht="22.5" customHeight="1" x14ac:dyDescent="0.25">
      <c r="A16" s="34" t="s">
        <v>61</v>
      </c>
      <c r="B16" s="30" t="s">
        <v>18</v>
      </c>
      <c r="C16" s="32" t="s">
        <v>19</v>
      </c>
      <c r="D16" s="28">
        <f>D17+D18</f>
        <v>11463034.59</v>
      </c>
      <c r="E16" s="28">
        <f t="shared" ref="E16:F16" si="4">E17+E18</f>
        <v>55351000</v>
      </c>
      <c r="F16" s="28">
        <f t="shared" si="4"/>
        <v>10330571.360000001</v>
      </c>
      <c r="G16" s="29">
        <f t="shared" si="1"/>
        <v>90.120737915351626</v>
      </c>
      <c r="H16" s="29">
        <f>F16/E16*100</f>
        <v>18.663748369496489</v>
      </c>
      <c r="I16" s="69"/>
      <c r="J16" s="69"/>
      <c r="K16" s="69"/>
      <c r="L16" s="69"/>
      <c r="M16" s="69"/>
    </row>
    <row r="17" spans="1:13" ht="26.25" customHeight="1" x14ac:dyDescent="0.25">
      <c r="A17" s="34" t="s">
        <v>62</v>
      </c>
      <c r="B17" s="33" t="s">
        <v>20</v>
      </c>
      <c r="C17" s="37" t="s">
        <v>21</v>
      </c>
      <c r="D17" s="36">
        <v>1746220.09</v>
      </c>
      <c r="E17" s="36">
        <v>18700000</v>
      </c>
      <c r="F17" s="36">
        <v>1790750.23</v>
      </c>
      <c r="G17" s="29">
        <f t="shared" si="1"/>
        <v>102.55008748639467</v>
      </c>
      <c r="H17" s="29">
        <f>F17/E17*100</f>
        <v>9.576204438502673</v>
      </c>
      <c r="I17" s="69"/>
      <c r="J17" s="69"/>
      <c r="K17" s="69"/>
      <c r="L17" s="69"/>
      <c r="M17" s="69"/>
    </row>
    <row r="18" spans="1:13" ht="24" customHeight="1" x14ac:dyDescent="0.25">
      <c r="A18" s="34" t="s">
        <v>63</v>
      </c>
      <c r="B18" s="33" t="s">
        <v>22</v>
      </c>
      <c r="C18" s="37" t="s">
        <v>23</v>
      </c>
      <c r="D18" s="36">
        <v>9716814.5</v>
      </c>
      <c r="E18" s="36">
        <v>36651000</v>
      </c>
      <c r="F18" s="36">
        <v>8539821.1300000008</v>
      </c>
      <c r="G18" s="29">
        <f t="shared" si="1"/>
        <v>87.887044977548982</v>
      </c>
      <c r="H18" s="29">
        <f>F18/E18*100</f>
        <v>23.300376879212028</v>
      </c>
      <c r="I18" s="69"/>
      <c r="J18" s="69"/>
      <c r="K18" s="69"/>
      <c r="L18" s="69"/>
      <c r="M18" s="69"/>
    </row>
    <row r="19" spans="1:13" ht="26.25" customHeight="1" x14ac:dyDescent="0.25">
      <c r="A19" s="34" t="s">
        <v>64</v>
      </c>
      <c r="B19" s="38" t="s">
        <v>24</v>
      </c>
      <c r="C19" s="39" t="s">
        <v>25</v>
      </c>
      <c r="D19" s="40">
        <v>1855937.59</v>
      </c>
      <c r="E19" s="40">
        <v>6434800</v>
      </c>
      <c r="F19" s="40">
        <v>2200713.86</v>
      </c>
      <c r="G19" s="29">
        <f t="shared" si="1"/>
        <v>118.57693232022956</v>
      </c>
      <c r="H19" s="29">
        <f>F19/E19*100</f>
        <v>34.200190526512088</v>
      </c>
      <c r="I19" s="50"/>
      <c r="J19" s="51"/>
      <c r="K19" s="49"/>
      <c r="L19" s="49"/>
      <c r="M19" s="48"/>
    </row>
    <row r="20" spans="1:13" x14ac:dyDescent="0.25">
      <c r="A20" s="34" t="s">
        <v>65</v>
      </c>
      <c r="B20" s="38"/>
      <c r="C20" s="39" t="s">
        <v>26</v>
      </c>
      <c r="D20" s="41">
        <f>D21+D22+D23+D26+D27+D29+D30+D31</f>
        <v>31336005.730000004</v>
      </c>
      <c r="E20" s="41">
        <f>E21+E22+E23+E26+E27+E29+E30+E31</f>
        <v>82460589.75999999</v>
      </c>
      <c r="F20" s="40">
        <f>F21+F22+F23+F26+F27+F29+F30+F31</f>
        <v>29415839.620000001</v>
      </c>
      <c r="G20" s="29">
        <f t="shared" si="1"/>
        <v>93.872332911396867</v>
      </c>
      <c r="H20" s="29">
        <f>F20/E20*100</f>
        <v>35.672603974352178</v>
      </c>
      <c r="I20" s="57"/>
      <c r="J20" s="52"/>
      <c r="K20" s="48"/>
      <c r="L20" s="48"/>
      <c r="M20" s="48"/>
    </row>
    <row r="21" spans="1:13" ht="48.75" customHeight="1" x14ac:dyDescent="0.25">
      <c r="A21" s="34" t="s">
        <v>66</v>
      </c>
      <c r="B21" s="38" t="s">
        <v>27</v>
      </c>
      <c r="C21" s="42" t="s">
        <v>28</v>
      </c>
      <c r="D21" s="43">
        <v>16294282.949999999</v>
      </c>
      <c r="E21" s="43">
        <v>54699583.299999997</v>
      </c>
      <c r="F21" s="7">
        <v>14961070.42</v>
      </c>
      <c r="G21" s="29">
        <f t="shared" si="1"/>
        <v>91.817912245104353</v>
      </c>
      <c r="H21" s="29">
        <f>F21/E21*100</f>
        <v>27.351342583262422</v>
      </c>
      <c r="I21" s="58"/>
      <c r="J21" s="52"/>
      <c r="K21" s="48"/>
      <c r="L21" s="48"/>
      <c r="M21" s="48"/>
    </row>
    <row r="22" spans="1:13" ht="29.25" customHeight="1" x14ac:dyDescent="0.25">
      <c r="A22" s="34" t="s">
        <v>67</v>
      </c>
      <c r="B22" s="38" t="s">
        <v>29</v>
      </c>
      <c r="C22" s="42" t="s">
        <v>30</v>
      </c>
      <c r="D22" s="43">
        <v>1859901.08</v>
      </c>
      <c r="E22" s="43">
        <v>1420000</v>
      </c>
      <c r="F22" s="7">
        <v>1183772.48</v>
      </c>
      <c r="G22" s="29">
        <f t="shared" si="1"/>
        <v>63.647066649372555</v>
      </c>
      <c r="H22" s="29">
        <f>F22/E22*100</f>
        <v>83.36425915492957</v>
      </c>
      <c r="I22" s="59"/>
      <c r="J22" s="52"/>
      <c r="K22" s="48"/>
      <c r="L22" s="48"/>
      <c r="M22" s="48"/>
    </row>
    <row r="23" spans="1:13" ht="41.25" customHeight="1" x14ac:dyDescent="0.25">
      <c r="A23" s="34" t="s">
        <v>68</v>
      </c>
      <c r="B23" s="38" t="s">
        <v>31</v>
      </c>
      <c r="C23" s="42" t="s">
        <v>32</v>
      </c>
      <c r="D23" s="43">
        <v>8414711.6899999995</v>
      </c>
      <c r="E23" s="43">
        <v>100000</v>
      </c>
      <c r="F23" s="7">
        <v>249492.82</v>
      </c>
      <c r="G23" s="29">
        <f t="shared" si="1"/>
        <v>2.9649598131388863</v>
      </c>
      <c r="H23" s="29">
        <f>F23/E23*100</f>
        <v>249.49281999999999</v>
      </c>
      <c r="I23" s="58"/>
      <c r="J23" s="52"/>
      <c r="K23" s="48"/>
      <c r="L23" s="48"/>
      <c r="M23" s="48"/>
    </row>
    <row r="24" spans="1:13" ht="38.25" hidden="1" customHeight="1" x14ac:dyDescent="0.25">
      <c r="A24" s="34" t="s">
        <v>69</v>
      </c>
      <c r="B24" s="38" t="s">
        <v>33</v>
      </c>
      <c r="C24" s="44" t="s">
        <v>34</v>
      </c>
      <c r="D24" s="43"/>
      <c r="E24" s="43">
        <v>54807646.719999999</v>
      </c>
      <c r="F24" s="7">
        <v>51956120.990000002</v>
      </c>
      <c r="G24" s="29" t="e">
        <f t="shared" si="1"/>
        <v>#DIV/0!</v>
      </c>
      <c r="H24" s="29">
        <f>F24/E24*100</f>
        <v>94.79721188437847</v>
      </c>
      <c r="I24" s="55"/>
      <c r="J24" s="48"/>
      <c r="K24" s="48"/>
      <c r="L24" s="48"/>
      <c r="M24" s="48"/>
    </row>
    <row r="25" spans="1:13" ht="22.5" customHeight="1" x14ac:dyDescent="0.25">
      <c r="A25" s="34" t="s">
        <v>69</v>
      </c>
      <c r="B25" s="38" t="s">
        <v>95</v>
      </c>
      <c r="C25" s="44" t="s">
        <v>94</v>
      </c>
      <c r="D25" s="43">
        <f>D26+D27</f>
        <v>4212891.9499999993</v>
      </c>
      <c r="E25" s="43">
        <f>E26+E27</f>
        <v>17762006.460000001</v>
      </c>
      <c r="F25" s="7">
        <f>F26+F27</f>
        <v>12552236.23</v>
      </c>
      <c r="G25" s="29">
        <f t="shared" si="1"/>
        <v>297.94821179783651</v>
      </c>
      <c r="H25" s="29">
        <f>F25/E25*100</f>
        <v>70.669021871304963</v>
      </c>
      <c r="I25" s="55"/>
      <c r="J25" s="48"/>
      <c r="K25" s="48"/>
      <c r="L25" s="48"/>
      <c r="M25" s="48"/>
    </row>
    <row r="26" spans="1:13" ht="48.75" customHeight="1" x14ac:dyDescent="0.25">
      <c r="A26" s="34" t="s">
        <v>96</v>
      </c>
      <c r="B26" s="38" t="s">
        <v>92</v>
      </c>
      <c r="C26" s="44" t="s">
        <v>83</v>
      </c>
      <c r="D26" s="43">
        <v>2177766.0299999998</v>
      </c>
      <c r="E26" s="43">
        <v>16000000</v>
      </c>
      <c r="F26" s="7">
        <v>11675730.960000001</v>
      </c>
      <c r="G26" s="29">
        <f t="shared" si="1"/>
        <v>536.13339537672937</v>
      </c>
      <c r="H26" s="29">
        <f>F26/E26*100</f>
        <v>72.973318500000005</v>
      </c>
      <c r="I26" s="55"/>
      <c r="J26" s="48"/>
      <c r="K26" s="48"/>
      <c r="L26" s="48"/>
      <c r="M26" s="48"/>
    </row>
    <row r="27" spans="1:13" ht="39" customHeight="1" x14ac:dyDescent="0.25">
      <c r="A27" s="34" t="s">
        <v>98</v>
      </c>
      <c r="B27" s="38" t="s">
        <v>93</v>
      </c>
      <c r="C27" s="44" t="s">
        <v>84</v>
      </c>
      <c r="D27" s="43">
        <v>2035125.92</v>
      </c>
      <c r="E27" s="43">
        <v>1762006.46</v>
      </c>
      <c r="F27" s="7">
        <v>876505.27</v>
      </c>
      <c r="G27" s="29">
        <f t="shared" si="1"/>
        <v>43.068847061807361</v>
      </c>
      <c r="H27" s="29">
        <f>F27/E27*100</f>
        <v>49.744725112982849</v>
      </c>
      <c r="I27" s="55"/>
      <c r="J27" s="48"/>
      <c r="K27" s="48"/>
      <c r="L27" s="48"/>
      <c r="M27" s="48"/>
    </row>
    <row r="28" spans="1:13" ht="27" customHeight="1" x14ac:dyDescent="0.25">
      <c r="A28" s="34" t="s">
        <v>70</v>
      </c>
      <c r="B28" s="38" t="s">
        <v>99</v>
      </c>
      <c r="C28" s="44" t="s">
        <v>35</v>
      </c>
      <c r="D28" s="43">
        <f>D29+D30</f>
        <v>221284.76</v>
      </c>
      <c r="E28" s="43">
        <f>E29+E30</f>
        <v>1479000</v>
      </c>
      <c r="F28" s="7">
        <f>F29+F30</f>
        <v>166447.15</v>
      </c>
      <c r="G28" s="29">
        <f t="shared" si="1"/>
        <v>75.218532898515008</v>
      </c>
      <c r="H28" s="29">
        <f>F28/E28*100</f>
        <v>11.254033130493577</v>
      </c>
      <c r="I28" s="55"/>
      <c r="J28" s="48"/>
      <c r="K28" s="48"/>
      <c r="L28" s="48"/>
      <c r="M28" s="48"/>
    </row>
    <row r="29" spans="1:13" ht="47.25" customHeight="1" x14ac:dyDescent="0.25">
      <c r="A29" s="34" t="s">
        <v>97</v>
      </c>
      <c r="B29" s="38" t="s">
        <v>86</v>
      </c>
      <c r="C29" s="42" t="s">
        <v>85</v>
      </c>
      <c r="D29" s="43">
        <v>121231.16</v>
      </c>
      <c r="E29" s="43">
        <v>934000</v>
      </c>
      <c r="F29" s="7">
        <v>112011.28</v>
      </c>
      <c r="G29" s="29">
        <f t="shared" si="1"/>
        <v>92.394793549777134</v>
      </c>
      <c r="H29" s="29">
        <f>F29/E29*100</f>
        <v>11.992642398286938</v>
      </c>
      <c r="I29" s="55"/>
      <c r="J29" s="52"/>
      <c r="K29" s="48"/>
      <c r="L29" s="48"/>
      <c r="M29" s="48"/>
    </row>
    <row r="30" spans="1:13" ht="67.5" customHeight="1" x14ac:dyDescent="0.25">
      <c r="A30" s="61" t="s">
        <v>100</v>
      </c>
      <c r="B30" s="38" t="s">
        <v>87</v>
      </c>
      <c r="C30" s="64" t="s">
        <v>88</v>
      </c>
      <c r="D30" s="65">
        <v>100053.6</v>
      </c>
      <c r="E30" s="65">
        <v>545000</v>
      </c>
      <c r="F30" s="66">
        <v>54435.87</v>
      </c>
      <c r="G30" s="29">
        <f t="shared" si="1"/>
        <v>54.406708004509582</v>
      </c>
      <c r="H30" s="29">
        <f>F30/E30*100</f>
        <v>9.9882330275229361</v>
      </c>
      <c r="I30" s="87"/>
      <c r="J30" s="52"/>
      <c r="K30" s="48"/>
      <c r="L30" s="48"/>
      <c r="M30" s="48"/>
    </row>
    <row r="31" spans="1:13" ht="27.75" customHeight="1" x14ac:dyDescent="0.25">
      <c r="A31" s="73" t="s">
        <v>71</v>
      </c>
      <c r="B31" s="79" t="s">
        <v>36</v>
      </c>
      <c r="C31" s="81" t="s">
        <v>37</v>
      </c>
      <c r="D31" s="83">
        <v>332933.3</v>
      </c>
      <c r="E31" s="83">
        <v>7000000</v>
      </c>
      <c r="F31" s="85">
        <v>302820.52</v>
      </c>
      <c r="G31" s="29">
        <f t="shared" si="1"/>
        <v>90.955311469294315</v>
      </c>
      <c r="H31" s="77">
        <f>F31/E31*100</f>
        <v>4.3260074285714287</v>
      </c>
      <c r="I31" s="53"/>
      <c r="J31" s="52"/>
      <c r="K31" s="48"/>
      <c r="L31" s="48"/>
      <c r="M31" s="48"/>
    </row>
    <row r="32" spans="1:13" ht="5.25" hidden="1" customHeight="1" x14ac:dyDescent="0.25">
      <c r="A32" s="74"/>
      <c r="B32" s="80"/>
      <c r="C32" s="82"/>
      <c r="D32" s="88"/>
      <c r="E32" s="84"/>
      <c r="F32" s="86"/>
      <c r="G32" s="29" t="e">
        <f t="shared" si="1"/>
        <v>#DIV/0!</v>
      </c>
      <c r="H32" s="78"/>
      <c r="I32" s="54"/>
      <c r="J32" s="52"/>
      <c r="K32" s="48"/>
      <c r="L32" s="48"/>
      <c r="M32" s="48"/>
    </row>
    <row r="33" spans="1:13" ht="26.25" customHeight="1" x14ac:dyDescent="0.25">
      <c r="A33" s="17" t="s">
        <v>72</v>
      </c>
      <c r="B33" s="18" t="s">
        <v>38</v>
      </c>
      <c r="C33" s="19" t="s">
        <v>39</v>
      </c>
      <c r="D33" s="20">
        <f>D34+D40</f>
        <v>505422466.39999998</v>
      </c>
      <c r="E33" s="20">
        <f>E34+E41+E42+E40</f>
        <v>2523738171.2199998</v>
      </c>
      <c r="F33" s="20">
        <f>F34+F41+F42+F40+F39</f>
        <v>624435067.18999994</v>
      </c>
      <c r="G33" s="29">
        <f t="shared" si="1"/>
        <v>123.54715286752041</v>
      </c>
      <c r="H33" s="63">
        <f t="shared" ref="H33:H34" si="5">F33/E33*100</f>
        <v>24.742466326772</v>
      </c>
      <c r="I33" s="76"/>
      <c r="J33" s="76"/>
      <c r="K33" s="76"/>
      <c r="L33" s="48"/>
      <c r="M33" s="48"/>
    </row>
    <row r="34" spans="1:13" ht="51.75" x14ac:dyDescent="0.25">
      <c r="A34" s="17" t="s">
        <v>73</v>
      </c>
      <c r="B34" s="18" t="s">
        <v>40</v>
      </c>
      <c r="C34" s="19" t="s">
        <v>41</v>
      </c>
      <c r="D34" s="68">
        <f>D35+D37+D38</f>
        <v>513469199.76999998</v>
      </c>
      <c r="E34" s="20">
        <f t="shared" ref="E34" si="6">E35+E36+E37+E38</f>
        <v>2523738171.2199998</v>
      </c>
      <c r="F34" s="20">
        <f>F35+F36+F37+F38</f>
        <v>624595848.52999997</v>
      </c>
      <c r="G34" s="29">
        <f t="shared" si="1"/>
        <v>121.64232028128995</v>
      </c>
      <c r="H34" s="63">
        <f t="shared" si="5"/>
        <v>24.748837088281</v>
      </c>
      <c r="I34" s="76"/>
      <c r="J34" s="76"/>
      <c r="K34" s="76"/>
      <c r="L34" s="48"/>
      <c r="M34" s="48"/>
    </row>
    <row r="35" spans="1:13" ht="39" customHeight="1" x14ac:dyDescent="0.25">
      <c r="A35" s="17" t="s">
        <v>75</v>
      </c>
      <c r="B35" s="21" t="s">
        <v>42</v>
      </c>
      <c r="C35" s="22" t="s">
        <v>43</v>
      </c>
      <c r="D35" s="24">
        <v>379510000</v>
      </c>
      <c r="E35" s="24">
        <v>330200000</v>
      </c>
      <c r="F35" s="23">
        <v>330200000</v>
      </c>
      <c r="G35" s="29">
        <f t="shared" si="1"/>
        <v>87.006929988669597</v>
      </c>
      <c r="H35" s="63">
        <f t="shared" ref="H35:H36" si="7">F35/E35*100</f>
        <v>100</v>
      </c>
      <c r="I35" s="76"/>
      <c r="J35" s="76"/>
      <c r="K35" s="76"/>
      <c r="L35" s="48"/>
      <c r="M35" s="48"/>
    </row>
    <row r="36" spans="1:13" ht="26.25" x14ac:dyDescent="0.25">
      <c r="A36" s="17" t="s">
        <v>76</v>
      </c>
      <c r="B36" s="21" t="s">
        <v>44</v>
      </c>
      <c r="C36" s="22" t="s">
        <v>45</v>
      </c>
      <c r="D36" s="24">
        <v>0</v>
      </c>
      <c r="E36" s="24">
        <v>1531859390.0899999</v>
      </c>
      <c r="F36" s="23">
        <v>140359600.18000001</v>
      </c>
      <c r="G36" s="29" t="e">
        <f t="shared" si="1"/>
        <v>#DIV/0!</v>
      </c>
      <c r="H36" s="63">
        <f t="shared" si="7"/>
        <v>9.1626947674194561</v>
      </c>
      <c r="I36" s="76"/>
      <c r="J36" s="76"/>
      <c r="K36" s="76"/>
      <c r="L36" s="48"/>
      <c r="M36" s="48"/>
    </row>
    <row r="37" spans="1:13" ht="26.25" x14ac:dyDescent="0.25">
      <c r="A37" s="17" t="s">
        <v>77</v>
      </c>
      <c r="B37" s="21" t="s">
        <v>46</v>
      </c>
      <c r="C37" s="22" t="s">
        <v>47</v>
      </c>
      <c r="D37" s="24">
        <v>129630943.87</v>
      </c>
      <c r="E37" s="24">
        <v>635039638.64999998</v>
      </c>
      <c r="F37" s="23">
        <v>148452553.56999999</v>
      </c>
      <c r="G37" s="29">
        <f t="shared" si="1"/>
        <v>114.51938027919874</v>
      </c>
      <c r="H37" s="63">
        <f t="shared" ref="H37:H38" si="8">F37/E37*100</f>
        <v>23.376895635300514</v>
      </c>
      <c r="I37" s="76"/>
      <c r="J37" s="76"/>
      <c r="K37" s="76"/>
      <c r="L37" s="48"/>
      <c r="M37" s="48"/>
    </row>
    <row r="38" spans="1:13" ht="26.25" x14ac:dyDescent="0.25">
      <c r="A38" s="17" t="s">
        <v>78</v>
      </c>
      <c r="B38" s="21" t="s">
        <v>48</v>
      </c>
      <c r="C38" s="22" t="s">
        <v>49</v>
      </c>
      <c r="D38" s="24">
        <v>4328255.9000000004</v>
      </c>
      <c r="E38" s="24">
        <v>26639142.48</v>
      </c>
      <c r="F38" s="23">
        <v>5583694.7800000003</v>
      </c>
      <c r="G38" s="29">
        <f t="shared" si="1"/>
        <v>129.00565283120159</v>
      </c>
      <c r="H38" s="63">
        <f t="shared" si="8"/>
        <v>20.960489941416462</v>
      </c>
      <c r="I38" s="76"/>
      <c r="J38" s="76"/>
      <c r="K38" s="76"/>
      <c r="L38" s="48"/>
      <c r="M38" s="48"/>
    </row>
    <row r="39" spans="1:13" ht="39" x14ac:dyDescent="0.25">
      <c r="A39" s="17" t="s">
        <v>74</v>
      </c>
      <c r="B39" s="21" t="s">
        <v>90</v>
      </c>
      <c r="C39" s="22" t="s">
        <v>91</v>
      </c>
      <c r="D39" s="24"/>
      <c r="E39" s="24"/>
      <c r="F39" s="23">
        <v>-159349.97</v>
      </c>
      <c r="G39" s="29" t="e">
        <f t="shared" si="1"/>
        <v>#DIV/0!</v>
      </c>
      <c r="H39" s="63" t="e">
        <f t="shared" ref="H39:H40" si="9">F39/E39*100</f>
        <v>#DIV/0!</v>
      </c>
      <c r="I39" s="62"/>
      <c r="J39" s="62"/>
      <c r="K39" s="62"/>
      <c r="L39" s="48"/>
      <c r="M39" s="48"/>
    </row>
    <row r="40" spans="1:13" ht="115.5" x14ac:dyDescent="0.25">
      <c r="A40" s="17" t="s">
        <v>105</v>
      </c>
      <c r="B40" s="21" t="s">
        <v>89</v>
      </c>
      <c r="C40" s="22" t="s">
        <v>56</v>
      </c>
      <c r="D40" s="24">
        <v>-8046733.3700000001</v>
      </c>
      <c r="E40" s="24">
        <v>0</v>
      </c>
      <c r="F40" s="23">
        <v>-1431.37</v>
      </c>
      <c r="G40" s="29">
        <f t="shared" si="1"/>
        <v>1.7788212112712264E-2</v>
      </c>
      <c r="H40" s="63" t="e">
        <f t="shared" si="9"/>
        <v>#DIV/0!</v>
      </c>
      <c r="I40" s="49"/>
      <c r="J40" s="49"/>
      <c r="K40" s="49"/>
      <c r="L40" s="48"/>
      <c r="M40" s="48"/>
    </row>
    <row r="41" spans="1:13" ht="48.75" hidden="1" x14ac:dyDescent="0.25">
      <c r="A41" s="17"/>
      <c r="B41" s="11"/>
      <c r="C41" s="1" t="s">
        <v>54</v>
      </c>
      <c r="D41" s="60"/>
      <c r="E41" s="9">
        <v>0</v>
      </c>
      <c r="F41" s="7">
        <v>0</v>
      </c>
      <c r="G41" s="60"/>
      <c r="H41" s="9"/>
      <c r="I41" s="8"/>
      <c r="J41" s="8"/>
      <c r="K41" s="8"/>
      <c r="L41" s="6"/>
      <c r="M41" s="6"/>
    </row>
    <row r="42" spans="1:13" ht="48.75" hidden="1" x14ac:dyDescent="0.25">
      <c r="A42" s="17"/>
      <c r="B42" s="11" t="s">
        <v>50</v>
      </c>
      <c r="C42" s="1" t="s">
        <v>51</v>
      </c>
      <c r="D42" s="60"/>
      <c r="E42" s="9">
        <v>0</v>
      </c>
      <c r="F42" s="7">
        <v>0</v>
      </c>
      <c r="G42" s="60"/>
      <c r="H42" s="9"/>
      <c r="I42" s="75"/>
      <c r="J42" s="75"/>
      <c r="K42" s="75"/>
      <c r="L42" s="6"/>
      <c r="M42" s="6"/>
    </row>
    <row r="43" spans="1:13" x14ac:dyDescent="0.25">
      <c r="F43" s="16"/>
      <c r="G43" s="16"/>
    </row>
    <row r="44" spans="1:13" x14ac:dyDescent="0.25">
      <c r="F44" s="16"/>
      <c r="G44" s="16"/>
    </row>
  </sheetData>
  <mergeCells count="14">
    <mergeCell ref="I42:K42"/>
    <mergeCell ref="I35:K38"/>
    <mergeCell ref="I33:K34"/>
    <mergeCell ref="H31:H32"/>
    <mergeCell ref="B31:B32"/>
    <mergeCell ref="C31:C32"/>
    <mergeCell ref="E31:E32"/>
    <mergeCell ref="F31:F32"/>
    <mergeCell ref="D31:D32"/>
    <mergeCell ref="B2:J2"/>
    <mergeCell ref="I16:M18"/>
    <mergeCell ref="I11:M15"/>
    <mergeCell ref="I8:M8"/>
    <mergeCell ref="A31:A32"/>
  </mergeCells>
  <phoneticPr fontId="20" type="noConversion"/>
  <pageMargins left="0.31496062992125984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2024-07-24T03:48:52Z</dcterms:modified>
</cp:coreProperties>
</file>