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9C5BF3F-61B5-4D5C-B424-65DF9FD593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20" i="1"/>
  <c r="F35" i="1"/>
  <c r="D28" i="1"/>
  <c r="F20" i="1"/>
  <c r="F28" i="1"/>
  <c r="G32" i="1"/>
  <c r="H32" i="1"/>
  <c r="H31" i="1"/>
  <c r="G31" i="1"/>
  <c r="G9" i="1" l="1"/>
  <c r="G10" i="1"/>
  <c r="G12" i="1"/>
  <c r="G13" i="1"/>
  <c r="G14" i="1"/>
  <c r="G15" i="1"/>
  <c r="G17" i="1"/>
  <c r="G18" i="1"/>
  <c r="G19" i="1"/>
  <c r="G21" i="1"/>
  <c r="G22" i="1"/>
  <c r="G23" i="1"/>
  <c r="G24" i="1"/>
  <c r="G26" i="1"/>
  <c r="G27" i="1"/>
  <c r="G29" i="1"/>
  <c r="G30" i="1"/>
  <c r="G33" i="1"/>
  <c r="G34" i="1"/>
  <c r="G37" i="1"/>
  <c r="G38" i="1"/>
  <c r="G39" i="1"/>
  <c r="G40" i="1"/>
  <c r="G41" i="1"/>
  <c r="E28" i="1" l="1"/>
  <c r="H24" i="1"/>
  <c r="F25" i="1"/>
  <c r="E25" i="1"/>
  <c r="D25" i="1"/>
  <c r="H38" i="1"/>
  <c r="H40" i="1"/>
  <c r="H41" i="1"/>
  <c r="H37" i="1"/>
  <c r="H39" i="1"/>
  <c r="H33" i="1"/>
  <c r="H30" i="1"/>
  <c r="H26" i="1"/>
  <c r="H27" i="1"/>
  <c r="H29" i="1"/>
  <c r="H21" i="1"/>
  <c r="H22" i="1"/>
  <c r="H23" i="1"/>
  <c r="H9" i="1"/>
  <c r="H10" i="1"/>
  <c r="H12" i="1"/>
  <c r="H13" i="1"/>
  <c r="H14" i="1"/>
  <c r="H15" i="1"/>
  <c r="H17" i="1"/>
  <c r="H18" i="1"/>
  <c r="H19" i="1"/>
  <c r="F36" i="1"/>
  <c r="E20" i="1"/>
  <c r="D35" i="1"/>
  <c r="G20" i="1" l="1"/>
  <c r="G35" i="1"/>
  <c r="G36" i="1"/>
  <c r="H28" i="1"/>
  <c r="G28" i="1"/>
  <c r="H25" i="1"/>
  <c r="G25" i="1"/>
  <c r="H20" i="1"/>
  <c r="D16" i="1"/>
  <c r="D11" i="1"/>
  <c r="D8" i="1" l="1"/>
  <c r="D7" i="1" s="1"/>
  <c r="D6" i="1" s="1"/>
  <c r="E11" i="1"/>
  <c r="F11" i="1"/>
  <c r="H11" i="1" l="1"/>
  <c r="G11" i="1"/>
  <c r="E36" i="1"/>
  <c r="E16" i="1"/>
  <c r="F16" i="1"/>
  <c r="H16" i="1" l="1"/>
  <c r="G16" i="1"/>
  <c r="E35" i="1"/>
  <c r="H35" i="1" s="1"/>
  <c r="H36" i="1"/>
  <c r="F8" i="1"/>
  <c r="E8" i="1"/>
  <c r="E7" i="1" s="1"/>
  <c r="E6" i="1" s="1"/>
  <c r="G8" i="1" l="1"/>
  <c r="F7" i="1"/>
  <c r="G7" i="1"/>
  <c r="H8" i="1"/>
  <c r="F6" i="1" l="1"/>
  <c r="H7" i="1"/>
  <c r="H6" i="1" l="1"/>
  <c r="G6" i="1"/>
</calcChain>
</file>

<file path=xl/sharedStrings.xml><?xml version="1.0" encoding="utf-8"?>
<sst xmlns="http://schemas.openxmlformats.org/spreadsheetml/2006/main" count="110" uniqueCount="109">
  <si>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</si>
  <si>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</si>
  <si>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</si>
  <si>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</si>
  <si>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</si>
  <si>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</si>
  <si>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</si>
  <si>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</si>
  <si>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</si>
  <si>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</si>
  <si>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</si>
  <si>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</si>
  <si>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</si>
  <si>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</si>
  <si>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</si>
  <si>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</si>
  <si>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</si>
  <si>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</si>
  <si>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</si>
  <si>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</si>
  <si>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</si>
  <si>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</si>
  <si>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</si>
  <si>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</si>
  <si>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</si>
  <si>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</si>
  <si>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</si>
  <si>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</si>
  <si>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</si>
  <si>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</si>
  <si>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</si>
  <si>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</si>
  <si>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</si>
  <si>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</si>
  <si>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</si>
  <si>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Штрафы, санкции, возмещение ущерба</t>
  </si>
  <si>
    <t>1 17 00000 04 0000 180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</si>
  <si>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</si>
  <si>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</si>
  <si>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</si>
  <si>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</si>
  <si>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</si>
  <si>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</si>
  <si>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</si>
  <si>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</si>
  <si>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</si>
  <si>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</si>
  <si>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</si>
  <si>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</si>
  <si>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</si>
  <si>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</si>
  <si>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</si>
  <si>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>УСНО</t>
  </si>
  <si>
    <t>1 05 01010 02 0000 110</t>
  </si>
  <si>
    <t>Доходы бюджета от возврата остатков субсидий, субвенций и иных межбюджетных трансфертов прошлых лет</t>
  </si>
  <si>
    <t>№ п/п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</si>
  <si>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значесния городских округов</t>
  </si>
  <si>
    <t>6.1</t>
  </si>
  <si>
    <t>6.2</t>
  </si>
  <si>
    <t>6.3</t>
  </si>
  <si>
    <t>6.4</t>
  </si>
  <si>
    <t>7</t>
  </si>
  <si>
    <t>7.1</t>
  </si>
  <si>
    <t>7.2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</si>
  <si>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</si>
  <si>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</si>
  <si>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</si>
  <si>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</si>
  <si>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</si>
  <si>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</si>
  <si>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</si>
  <si>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</si>
  <si>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</si>
  <si>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</si>
  <si>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17.1</t>
  </si>
  <si>
    <t>17.2</t>
  </si>
  <si>
    <t>17.3</t>
  </si>
  <si>
    <t>17.4</t>
  </si>
  <si>
    <t>План 2024</t>
  </si>
  <si>
    <t>Доходы от продажи земельных участков, государственная собственность на которые не разграничена</t>
  </si>
  <si>
    <t>Доходы от реализации иного имущества, находящегося в собственности городских округов</t>
  </si>
  <si>
    <t xml:space="preserve">Административные штрафы, установленные Кодексом Российской Федерации об административных правонарушениях
</t>
  </si>
  <si>
    <t>1 16 01000 01 0000 140</t>
  </si>
  <si>
    <t>1 16 02000 02 0000 140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</si>
  <si>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</si>
  <si>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2 19 00000 04 0000 150</t>
  </si>
  <si>
    <t>1 14 00000 06 0000 130</t>
  </si>
  <si>
    <t>1 14 00000 02 0000 130</t>
  </si>
  <si>
    <t>Доходы от реализации имущества</t>
  </si>
  <si>
    <t>1 14 00000 00 0000 130</t>
  </si>
  <si>
    <t>13.1</t>
  </si>
  <si>
    <t>14.1</t>
  </si>
  <si>
    <t>13.2</t>
  </si>
  <si>
    <t>1 16 00000 00 0000 130</t>
  </si>
  <si>
    <t>14.2</t>
  </si>
  <si>
    <t xml:space="preserve">Исполнение к плану 2024г. </t>
  </si>
  <si>
    <t>7=6/4*100</t>
  </si>
  <si>
    <t>8=6/5*100</t>
  </si>
  <si>
    <t>19</t>
  </si>
  <si>
    <t>Информация по исполнению бюджета городского округа Большой Камень по состоянию на 01.07.2024</t>
  </si>
  <si>
    <t>Исполнение на 01.07.2023</t>
  </si>
  <si>
    <t>Исполнение на 01.07.2024</t>
  </si>
  <si>
    <t>Исполение на 01.07.2024 по отношению к 01.07.2023, %</t>
  </si>
  <si>
    <t>14.3</t>
  </si>
  <si>
    <t>1 16 07000 04 0000 140</t>
  </si>
  <si>
    <t>14.4</t>
  </si>
  <si>
    <t>1 16 10123 01 0000 140</t>
  </si>
  <si>
    <t>Платежи в целях возмещения причиненного ущерба (убытков)</t>
  </si>
  <si>
    <t>Иные штрафы, неустойки уплаченные в соответсвии с законом в случае не исполнения или ненадлежащего исполнения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</si>
</sst>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97">
    <xf numFmtId="0" fontId="0" fillId="0" borderId="0" xfId="0"/>
    <xf numFmtId="0" fontId="2" fillId="0" borderId="1" xfId="0" applyFont="1" applyBorder="1" applyAlignment="1">
      <alignment horizontal="left" wrapText="1" readingOrder="1"/>
    </xf>
    <xf numFmtId="0" fontId="1" fillId="0" borderId="0" xfId="0" applyFont="1" applyAlignment="1">
      <alignment vertical="center" wrapText="1" readingOrder="1"/>
    </xf>
    <xf numFmtId="0" fontId="5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6" fillId="0" borderId="0" xfId="0" applyFont="1"/>
    <xf numFmtId="4" fontId="11" fillId="0" borderId="8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4" fontId="11" fillId="0" borderId="10" xfId="0" applyNumberFormat="1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4" fillId="0" borderId="0" xfId="0" applyFont="1"/>
    <xf numFmtId="49" fontId="0" fillId="0" borderId="10" xfId="0" applyNumberForma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wrapText="1" readingOrder="1"/>
    </xf>
    <xf numFmtId="4" fontId="16" fillId="0" borderId="8" xfId="0" applyNumberFormat="1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wrapText="1" readingOrder="1"/>
    </xf>
    <xf numFmtId="4" fontId="17" fillId="0" borderId="8" xfId="0" applyNumberFormat="1" applyFont="1" applyBorder="1" applyAlignment="1">
      <alignment horizontal="center" vertical="center" wrapText="1" readingOrder="1"/>
    </xf>
    <xf numFmtId="4" fontId="17" fillId="0" borderId="10" xfId="0" applyNumberFormat="1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readingOrder="1"/>
    </xf>
    <xf numFmtId="4" fontId="19" fillId="0" borderId="8" xfId="0" applyNumberFormat="1" applyFont="1" applyBorder="1" applyAlignment="1">
      <alignment horizontal="center" vertical="center" wrapText="1" readingOrder="1"/>
    </xf>
    <xf numFmtId="4" fontId="19" fillId="0" borderId="10" xfId="0" applyNumberFormat="1" applyFont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left" vertical="center" wrapText="1" readingOrder="1"/>
    </xf>
    <xf numFmtId="0" fontId="19" fillId="0" borderId="1" xfId="0" applyFont="1" applyBorder="1" applyAlignment="1">
      <alignment horizontal="left" wrapText="1" readingOrder="1"/>
    </xf>
    <xf numFmtId="0" fontId="10" fillId="0" borderId="9" xfId="0" applyFont="1" applyBorder="1" applyAlignment="1">
      <alignment horizontal="center" vertical="center" wrapText="1" readingOrder="1"/>
    </xf>
    <xf numFmtId="49" fontId="14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readingOrder="1"/>
    </xf>
    <xf numFmtId="4" fontId="10" fillId="0" borderId="8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4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wrapText="1" readingOrder="1"/>
    </xf>
    <xf numFmtId="0" fontId="0" fillId="2" borderId="0" xfId="0" applyFill="1"/>
    <xf numFmtId="0" fontId="1" fillId="2" borderId="0" xfId="0" applyFont="1" applyFill="1" applyAlignment="1">
      <alignment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8" fillId="2" borderId="0" xfId="0" applyFont="1" applyFill="1" applyAlignment="1">
      <alignment horizontal="left" vertical="center" wrapText="1" readingOrder="1"/>
    </xf>
    <xf numFmtId="0" fontId="8" fillId="2" borderId="13" xfId="0" applyFont="1" applyFill="1" applyBorder="1" applyAlignment="1">
      <alignment horizontal="left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6" fillId="2" borderId="15" xfId="0" applyFont="1" applyFill="1" applyBorder="1"/>
    <xf numFmtId="0" fontId="8" fillId="2" borderId="20" xfId="0" applyFont="1" applyFill="1" applyBorder="1" applyAlignment="1">
      <alignment vertical="center" wrapText="1" readingOrder="1"/>
    </xf>
    <xf numFmtId="0" fontId="8" fillId="2" borderId="0" xfId="0" applyFont="1" applyFill="1" applyBorder="1" applyAlignment="1">
      <alignment vertical="center" wrapText="1" readingOrder="1"/>
    </xf>
    <xf numFmtId="0" fontId="11" fillId="2" borderId="16" xfId="0" applyFont="1" applyFill="1" applyBorder="1" applyAlignment="1">
      <alignment horizontal="left" vertical="center" wrapText="1" readingOrder="1"/>
    </xf>
    <xf numFmtId="0" fontId="5" fillId="0" borderId="0" xfId="1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 readingOrder="1"/>
    </xf>
    <xf numFmtId="0" fontId="11" fillId="2" borderId="19" xfId="0" applyFont="1" applyFill="1" applyBorder="1" applyAlignment="1">
      <alignment horizontal="left" vertical="center" wrapText="1" readingOrder="1"/>
    </xf>
    <xf numFmtId="4" fontId="11" fillId="0" borderId="0" xfId="0" applyNumberFormat="1" applyFont="1" applyBorder="1" applyAlignment="1">
      <alignment horizontal="center" vertical="center" wrapText="1" readingOrder="1"/>
    </xf>
    <xf numFmtId="49" fontId="14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 readingOrder="1"/>
    </xf>
    <xf numFmtId="49" fontId="14" fillId="0" borderId="1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0" fontId="11" fillId="2" borderId="20" xfId="0" applyFont="1" applyFill="1" applyBorder="1" applyAlignment="1">
      <alignment horizontal="left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2" borderId="0" xfId="0" applyFont="1" applyFill="1" applyAlignment="1">
      <alignment horizontal="left" vertical="center" wrapText="1" readingOrder="1"/>
    </xf>
    <xf numFmtId="4" fontId="10" fillId="0" borderId="11" xfId="0" applyNumberFormat="1" applyFont="1" applyBorder="1" applyAlignment="1">
      <alignment horizontal="center" vertical="center" wrapText="1" readingOrder="1"/>
    </xf>
    <xf numFmtId="4" fontId="10" fillId="0" borderId="12" xfId="0" applyNumberFormat="1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14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4" fontId="11" fillId="0" borderId="6" xfId="0" applyNumberFormat="1" applyFont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5" fillId="0" borderId="0" xfId="1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15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vertical="center" wrapText="1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 wrapText="1" readingOrder="1"/>
    </xf>
    <xf numFmtId="4" fontId="10" fillId="0" borderId="10" xfId="0" applyNumberFormat="1" applyFont="1" applyBorder="1" applyAlignment="1">
      <alignment horizontal="center" vertical="center" wrapText="1" readingOrder="1"/>
    </xf>
  </cellXfs>
  <cellStyles count="2">
    <cellStyle name="xl24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5"/>
  <sheetViews>
    <sheetView tabSelected="1" workbookViewId="0">
      <selection activeCell="E47" sqref="E47"/>
    </sheetView>
  </sheetViews>
  <sheetFormatPr defaultRowHeight="15" x14ac:dyDescent="0.25"/>
  <cols>
    <col min="1" max="1" width="7.5703125" style="12" customWidth="1"/>
    <col min="2" max="2" width="20.7109375" customWidth="1"/>
    <col min="3" max="3" width="27.42578125" customWidth="1"/>
    <col min="4" max="4" width="16.42578125" customWidth="1"/>
    <col min="5" max="5" width="15.7109375" customWidth="1"/>
    <col min="6" max="7" width="15.140625" customWidth="1"/>
    <col min="8" max="8" width="14.7109375" customWidth="1"/>
    <col min="9" max="9" width="0.140625" hidden="1" customWidth="1"/>
  </cols>
  <sheetData>
    <row r="2" spans="1:13" ht="27.75" customHeight="1" x14ac:dyDescent="0.25">
      <c r="B2" s="88" t="s">
        <v>99</v>
      </c>
      <c r="C2" s="88"/>
      <c r="D2" s="88"/>
      <c r="E2" s="88"/>
      <c r="F2" s="88"/>
      <c r="G2" s="88"/>
      <c r="H2" s="88"/>
      <c r="I2" s="88"/>
      <c r="J2" s="88"/>
      <c r="K2" s="2"/>
      <c r="L2" s="2"/>
      <c r="M2" s="2"/>
    </row>
    <row r="3" spans="1:13" ht="17.25" customHeight="1" x14ac:dyDescent="0.25">
      <c r="B3" s="3"/>
      <c r="C3" s="3"/>
      <c r="D3" s="56"/>
      <c r="E3" s="3"/>
      <c r="F3" s="3"/>
      <c r="G3" s="66"/>
      <c r="H3" s="3"/>
      <c r="I3" s="3"/>
      <c r="J3" s="3"/>
      <c r="K3" s="2"/>
      <c r="L3" s="2"/>
      <c r="M3" s="2"/>
    </row>
    <row r="4" spans="1:13" ht="47.25" customHeight="1" x14ac:dyDescent="0.25">
      <c r="A4" s="13" t="s">
        <v>55</v>
      </c>
      <c r="B4" s="10" t="s">
        <v>0</v>
      </c>
      <c r="C4" s="4" t="s">
        <v>1</v>
      </c>
      <c r="D4" s="15" t="s">
        <v>100</v>
      </c>
      <c r="E4" s="15" t="s">
        <v>78</v>
      </c>
      <c r="F4" s="14" t="s">
        <v>101</v>
      </c>
      <c r="G4" s="74" t="s">
        <v>102</v>
      </c>
      <c r="H4" s="5" t="s">
        <v>95</v>
      </c>
      <c r="I4" s="45"/>
      <c r="J4" s="46"/>
      <c r="K4" s="46"/>
      <c r="L4" s="46"/>
      <c r="M4" s="46"/>
    </row>
    <row r="5" spans="1:13" ht="16.5" customHeight="1" x14ac:dyDescent="0.25">
      <c r="A5" s="13">
        <v>1</v>
      </c>
      <c r="B5" s="10">
        <v>2</v>
      </c>
      <c r="C5" s="4">
        <v>3</v>
      </c>
      <c r="D5" s="14">
        <v>4</v>
      </c>
      <c r="E5" s="14">
        <v>5</v>
      </c>
      <c r="F5" s="14">
        <v>6</v>
      </c>
      <c r="G5" s="74" t="s">
        <v>96</v>
      </c>
      <c r="H5" s="5" t="s">
        <v>97</v>
      </c>
      <c r="I5" s="45"/>
      <c r="J5" s="46"/>
      <c r="K5" s="46"/>
      <c r="L5" s="46"/>
      <c r="M5" s="46"/>
    </row>
    <row r="6" spans="1:13" x14ac:dyDescent="0.25">
      <c r="A6" s="25">
        <v>1</v>
      </c>
      <c r="B6" s="26"/>
      <c r="C6" s="27" t="s">
        <v>2</v>
      </c>
      <c r="D6" s="28">
        <f>D7+D35</f>
        <v>1071040594.9</v>
      </c>
      <c r="E6" s="28">
        <f>E7+E35</f>
        <v>3133291438.6099997</v>
      </c>
      <c r="F6" s="28">
        <f>F7+F35</f>
        <v>1375744725.72</v>
      </c>
      <c r="G6" s="29">
        <f>F6/D6*100</f>
        <v>128.44935404604803</v>
      </c>
      <c r="H6" s="29">
        <f t="shared" ref="H6:H33" si="0">F6/E6*100</f>
        <v>43.907333635402651</v>
      </c>
      <c r="I6" s="47"/>
      <c r="J6" s="47"/>
      <c r="K6" s="47"/>
      <c r="L6" s="47"/>
      <c r="M6" s="48"/>
    </row>
    <row r="7" spans="1:13" ht="24" customHeight="1" x14ac:dyDescent="0.25">
      <c r="A7" s="25">
        <v>2</v>
      </c>
      <c r="B7" s="30" t="s">
        <v>3</v>
      </c>
      <c r="C7" s="31" t="s">
        <v>4</v>
      </c>
      <c r="D7" s="28">
        <f>D8+D20</f>
        <v>255995912.34</v>
      </c>
      <c r="E7" s="28">
        <f t="shared" ref="E7" si="1">E8+E20</f>
        <v>609553267.38999999</v>
      </c>
      <c r="F7" s="28">
        <f>F8+F20</f>
        <v>323862207.48000002</v>
      </c>
      <c r="G7" s="29">
        <f t="shared" ref="G7:G41" si="2">F7/D7*100</f>
        <v>126.51069484651131</v>
      </c>
      <c r="H7" s="29">
        <f t="shared" si="0"/>
        <v>53.131075626371604</v>
      </c>
      <c r="I7" s="47"/>
      <c r="J7" s="47"/>
      <c r="K7" s="47"/>
      <c r="L7" s="47"/>
      <c r="M7" s="48"/>
    </row>
    <row r="8" spans="1:13" x14ac:dyDescent="0.25">
      <c r="A8" s="25">
        <v>3</v>
      </c>
      <c r="B8" s="30"/>
      <c r="C8" s="32" t="s">
        <v>5</v>
      </c>
      <c r="D8" s="28">
        <f>D9+D11+D16+D19+D10</f>
        <v>188348549.50999999</v>
      </c>
      <c r="E8" s="28">
        <f t="shared" ref="E8:F8" si="3">E9+E10+E11+E16+E19</f>
        <v>487880800</v>
      </c>
      <c r="F8" s="28">
        <f t="shared" si="3"/>
        <v>255024311.64000002</v>
      </c>
      <c r="G8" s="29">
        <f t="shared" si="2"/>
        <v>135.40019941935364</v>
      </c>
      <c r="H8" s="29">
        <f t="shared" si="0"/>
        <v>52.27184829573126</v>
      </c>
      <c r="I8" s="92"/>
      <c r="J8" s="92"/>
      <c r="K8" s="92"/>
      <c r="L8" s="92"/>
      <c r="M8" s="92"/>
    </row>
    <row r="9" spans="1:13" x14ac:dyDescent="0.25">
      <c r="A9" s="25">
        <v>4</v>
      </c>
      <c r="B9" s="33" t="s">
        <v>6</v>
      </c>
      <c r="C9" s="31" t="s">
        <v>7</v>
      </c>
      <c r="D9" s="28">
        <v>156496524.09</v>
      </c>
      <c r="E9" s="28">
        <v>390000000</v>
      </c>
      <c r="F9" s="28">
        <v>214925814.36000001</v>
      </c>
      <c r="G9" s="29">
        <f t="shared" si="2"/>
        <v>137.33583899690817</v>
      </c>
      <c r="H9" s="29">
        <f t="shared" si="0"/>
        <v>55.109183169230768</v>
      </c>
      <c r="I9" s="47"/>
      <c r="J9" s="47"/>
      <c r="K9" s="47"/>
      <c r="L9" s="47"/>
      <c r="M9" s="48"/>
    </row>
    <row r="10" spans="1:13" ht="35.25" customHeight="1" x14ac:dyDescent="0.25">
      <c r="A10" s="25">
        <v>5</v>
      </c>
      <c r="B10" s="33" t="s">
        <v>8</v>
      </c>
      <c r="C10" s="31" t="s">
        <v>9</v>
      </c>
      <c r="D10" s="28">
        <v>8668162.25</v>
      </c>
      <c r="E10" s="28">
        <v>19610000</v>
      </c>
      <c r="F10" s="28">
        <v>9381682.6500000004</v>
      </c>
      <c r="G10" s="29">
        <f t="shared" si="2"/>
        <v>108.23150720327138</v>
      </c>
      <c r="H10" s="29">
        <f t="shared" si="0"/>
        <v>47.84131896991331</v>
      </c>
      <c r="I10" s="47"/>
      <c r="J10" s="47"/>
      <c r="K10" s="47"/>
      <c r="L10" s="47"/>
      <c r="M10" s="48"/>
    </row>
    <row r="11" spans="1:13" ht="22.5" x14ac:dyDescent="0.25">
      <c r="A11" s="25">
        <v>6</v>
      </c>
      <c r="B11" s="30" t="s">
        <v>10</v>
      </c>
      <c r="C11" s="32" t="s">
        <v>11</v>
      </c>
      <c r="D11" s="28">
        <f>D12+D13+D14+D15</f>
        <v>-1003087.6899999985</v>
      </c>
      <c r="E11" s="28">
        <f t="shared" ref="E11:F11" si="4">E12+E13+E14+E15</f>
        <v>16485000</v>
      </c>
      <c r="F11" s="28">
        <f t="shared" si="4"/>
        <v>13274010.130000001</v>
      </c>
      <c r="G11" s="29">
        <f t="shared" si="2"/>
        <v>-1323.3150264260566</v>
      </c>
      <c r="H11" s="29">
        <f t="shared" si="0"/>
        <v>80.52174783136185</v>
      </c>
      <c r="I11" s="90"/>
      <c r="J11" s="89"/>
      <c r="K11" s="89"/>
      <c r="L11" s="89"/>
      <c r="M11" s="89"/>
    </row>
    <row r="12" spans="1:13" x14ac:dyDescent="0.25">
      <c r="A12" s="34" t="s">
        <v>57</v>
      </c>
      <c r="B12" s="33" t="s">
        <v>53</v>
      </c>
      <c r="C12" s="35" t="s">
        <v>52</v>
      </c>
      <c r="D12" s="36">
        <v>2020934.98</v>
      </c>
      <c r="E12" s="36">
        <v>3385000</v>
      </c>
      <c r="F12" s="36">
        <v>2158643.09</v>
      </c>
      <c r="G12" s="29">
        <f t="shared" si="2"/>
        <v>106.81407919417576</v>
      </c>
      <c r="H12" s="29">
        <f t="shared" si="0"/>
        <v>63.770844608567202</v>
      </c>
      <c r="I12" s="90"/>
      <c r="J12" s="89"/>
      <c r="K12" s="89"/>
      <c r="L12" s="89"/>
      <c r="M12" s="89"/>
    </row>
    <row r="13" spans="1:13" ht="22.5" x14ac:dyDescent="0.25">
      <c r="A13" s="34" t="s">
        <v>58</v>
      </c>
      <c r="B13" s="33" t="s">
        <v>12</v>
      </c>
      <c r="C13" s="37" t="s">
        <v>13</v>
      </c>
      <c r="D13" s="36">
        <v>-316353.49</v>
      </c>
      <c r="E13" s="36">
        <v>0</v>
      </c>
      <c r="F13" s="36">
        <v>33439.410000000003</v>
      </c>
      <c r="G13" s="29">
        <f t="shared" si="2"/>
        <v>-10.570267456192756</v>
      </c>
      <c r="H13" s="29" t="e">
        <f t="shared" si="0"/>
        <v>#DIV/0!</v>
      </c>
      <c r="I13" s="91"/>
      <c r="J13" s="89"/>
      <c r="K13" s="89"/>
      <c r="L13" s="89"/>
      <c r="M13" s="89"/>
    </row>
    <row r="14" spans="1:13" x14ac:dyDescent="0.25">
      <c r="A14" s="34" t="s">
        <v>59</v>
      </c>
      <c r="B14" s="33" t="s">
        <v>14</v>
      </c>
      <c r="C14" s="37" t="s">
        <v>15</v>
      </c>
      <c r="D14" s="36">
        <v>-8713371.3699999992</v>
      </c>
      <c r="E14" s="36">
        <v>0</v>
      </c>
      <c r="F14" s="36">
        <v>513319</v>
      </c>
      <c r="G14" s="29">
        <f t="shared" si="2"/>
        <v>-5.891164030576606</v>
      </c>
      <c r="H14" s="29" t="e">
        <f t="shared" si="0"/>
        <v>#DIV/0!</v>
      </c>
      <c r="I14" s="91"/>
      <c r="J14" s="89"/>
      <c r="K14" s="89"/>
      <c r="L14" s="89"/>
      <c r="M14" s="89"/>
    </row>
    <row r="15" spans="1:13" ht="33.75" x14ac:dyDescent="0.25">
      <c r="A15" s="34" t="s">
        <v>60</v>
      </c>
      <c r="B15" s="33" t="s">
        <v>16</v>
      </c>
      <c r="C15" s="37" t="s">
        <v>17</v>
      </c>
      <c r="D15" s="36">
        <v>6005702.1900000004</v>
      </c>
      <c r="E15" s="36">
        <v>13100000</v>
      </c>
      <c r="F15" s="36">
        <v>10568608.630000001</v>
      </c>
      <c r="G15" s="29">
        <f t="shared" si="2"/>
        <v>175.97623551160467</v>
      </c>
      <c r="H15" s="29">
        <f t="shared" si="0"/>
        <v>80.676401755725209</v>
      </c>
      <c r="I15" s="91"/>
      <c r="J15" s="89"/>
      <c r="K15" s="89"/>
      <c r="L15" s="89"/>
      <c r="M15" s="89"/>
    </row>
    <row r="16" spans="1:13" ht="22.5" customHeight="1" x14ac:dyDescent="0.25">
      <c r="A16" s="34" t="s">
        <v>61</v>
      </c>
      <c r="B16" s="30" t="s">
        <v>18</v>
      </c>
      <c r="C16" s="32" t="s">
        <v>19</v>
      </c>
      <c r="D16" s="28">
        <f>D17+D18</f>
        <v>20410151.449999999</v>
      </c>
      <c r="E16" s="28">
        <f t="shared" ref="E16:F16" si="5">E17+E18</f>
        <v>55351000</v>
      </c>
      <c r="F16" s="28">
        <f t="shared" si="5"/>
        <v>12322420.360000001</v>
      </c>
      <c r="G16" s="29">
        <f t="shared" si="2"/>
        <v>60.373978067663984</v>
      </c>
      <c r="H16" s="29">
        <f t="shared" si="0"/>
        <v>22.262326534299291</v>
      </c>
      <c r="I16" s="89"/>
      <c r="J16" s="89"/>
      <c r="K16" s="89"/>
      <c r="L16" s="89"/>
      <c r="M16" s="89"/>
    </row>
    <row r="17" spans="1:13" ht="26.25" customHeight="1" x14ac:dyDescent="0.25">
      <c r="A17" s="34" t="s">
        <v>62</v>
      </c>
      <c r="B17" s="33" t="s">
        <v>20</v>
      </c>
      <c r="C17" s="37" t="s">
        <v>21</v>
      </c>
      <c r="D17" s="36">
        <v>2258810.09</v>
      </c>
      <c r="E17" s="36">
        <v>18700000</v>
      </c>
      <c r="F17" s="36">
        <v>2369773.2200000002</v>
      </c>
      <c r="G17" s="29">
        <f t="shared" si="2"/>
        <v>104.91245946222953</v>
      </c>
      <c r="H17" s="29">
        <f t="shared" si="0"/>
        <v>12.672584064171124</v>
      </c>
      <c r="I17" s="89"/>
      <c r="J17" s="89"/>
      <c r="K17" s="89"/>
      <c r="L17" s="89"/>
      <c r="M17" s="89"/>
    </row>
    <row r="18" spans="1:13" ht="24" customHeight="1" x14ac:dyDescent="0.25">
      <c r="A18" s="34" t="s">
        <v>63</v>
      </c>
      <c r="B18" s="33" t="s">
        <v>22</v>
      </c>
      <c r="C18" s="37" t="s">
        <v>23</v>
      </c>
      <c r="D18" s="36">
        <v>18151341.359999999</v>
      </c>
      <c r="E18" s="36">
        <v>36651000</v>
      </c>
      <c r="F18" s="36">
        <v>9952647.1400000006</v>
      </c>
      <c r="G18" s="29">
        <f t="shared" si="2"/>
        <v>54.831469160359624</v>
      </c>
      <c r="H18" s="29">
        <f t="shared" si="0"/>
        <v>27.155185779378467</v>
      </c>
      <c r="I18" s="89"/>
      <c r="J18" s="89"/>
      <c r="K18" s="89"/>
      <c r="L18" s="89"/>
      <c r="M18" s="89"/>
    </row>
    <row r="19" spans="1:13" ht="26.25" customHeight="1" x14ac:dyDescent="0.25">
      <c r="A19" s="34" t="s">
        <v>64</v>
      </c>
      <c r="B19" s="38" t="s">
        <v>24</v>
      </c>
      <c r="C19" s="39" t="s">
        <v>25</v>
      </c>
      <c r="D19" s="40">
        <v>3776799.41</v>
      </c>
      <c r="E19" s="40">
        <v>6434800</v>
      </c>
      <c r="F19" s="40">
        <v>5120384.1399999997</v>
      </c>
      <c r="G19" s="29">
        <f t="shared" si="2"/>
        <v>135.57469127014082</v>
      </c>
      <c r="H19" s="29">
        <f t="shared" si="0"/>
        <v>79.573322247777696</v>
      </c>
      <c r="I19" s="50"/>
      <c r="J19" s="51"/>
      <c r="K19" s="49"/>
      <c r="L19" s="49"/>
      <c r="M19" s="48"/>
    </row>
    <row r="20" spans="1:13" x14ac:dyDescent="0.25">
      <c r="A20" s="34" t="s">
        <v>65</v>
      </c>
      <c r="B20" s="38"/>
      <c r="C20" s="39" t="s">
        <v>26</v>
      </c>
      <c r="D20" s="41">
        <f>D21+D22+D23+D26+D27+D29+D30+D33+D31+D32</f>
        <v>67647362.830000013</v>
      </c>
      <c r="E20" s="41">
        <f>E21+E22+E23+E26+E27+E29+E30+E33</f>
        <v>121672467.38999999</v>
      </c>
      <c r="F20" s="40">
        <f>F21+F22+F23+F26+F27+F29+F30+F33+F31+F32</f>
        <v>68837895.839999989</v>
      </c>
      <c r="G20" s="29">
        <f t="shared" si="2"/>
        <v>101.75991045355576</v>
      </c>
      <c r="H20" s="29">
        <f t="shared" si="0"/>
        <v>56.576395068369955</v>
      </c>
      <c r="I20" s="57"/>
      <c r="J20" s="52"/>
      <c r="K20" s="48"/>
      <c r="L20" s="48"/>
      <c r="M20" s="48"/>
    </row>
    <row r="21" spans="1:13" ht="48.75" customHeight="1" x14ac:dyDescent="0.25">
      <c r="A21" s="34" t="s">
        <v>66</v>
      </c>
      <c r="B21" s="38" t="s">
        <v>27</v>
      </c>
      <c r="C21" s="42" t="s">
        <v>28</v>
      </c>
      <c r="D21" s="43">
        <v>26165815.010000002</v>
      </c>
      <c r="E21" s="43">
        <v>54699583.299999997</v>
      </c>
      <c r="F21" s="7">
        <v>30834708.550000001</v>
      </c>
      <c r="G21" s="29">
        <f t="shared" si="2"/>
        <v>117.84348600727954</v>
      </c>
      <c r="H21" s="29">
        <f t="shared" si="0"/>
        <v>56.371011787945378</v>
      </c>
      <c r="I21" s="58"/>
      <c r="J21" s="52"/>
      <c r="K21" s="48"/>
      <c r="L21" s="48"/>
      <c r="M21" s="48"/>
    </row>
    <row r="22" spans="1:13" ht="29.25" customHeight="1" x14ac:dyDescent="0.25">
      <c r="A22" s="34" t="s">
        <v>67</v>
      </c>
      <c r="B22" s="38" t="s">
        <v>29</v>
      </c>
      <c r="C22" s="42" t="s">
        <v>30</v>
      </c>
      <c r="D22" s="43">
        <v>2627839.21</v>
      </c>
      <c r="E22" s="43">
        <v>1420000</v>
      </c>
      <c r="F22" s="7">
        <v>2061681.1</v>
      </c>
      <c r="G22" s="29">
        <f t="shared" si="2"/>
        <v>78.455374748746522</v>
      </c>
      <c r="H22" s="29">
        <f t="shared" si="0"/>
        <v>145.18880985915496</v>
      </c>
      <c r="I22" s="59"/>
      <c r="J22" s="52"/>
      <c r="K22" s="48"/>
      <c r="L22" s="48"/>
      <c r="M22" s="48"/>
    </row>
    <row r="23" spans="1:13" ht="41.25" customHeight="1" x14ac:dyDescent="0.25">
      <c r="A23" s="34" t="s">
        <v>68</v>
      </c>
      <c r="B23" s="38" t="s">
        <v>31</v>
      </c>
      <c r="C23" s="42" t="s">
        <v>32</v>
      </c>
      <c r="D23" s="43">
        <v>8938923.0899999999</v>
      </c>
      <c r="E23" s="43">
        <v>100000</v>
      </c>
      <c r="F23" s="7">
        <v>13430768.84</v>
      </c>
      <c r="G23" s="29">
        <f t="shared" si="2"/>
        <v>150.25041277091916</v>
      </c>
      <c r="H23" s="29">
        <f t="shared" si="0"/>
        <v>13430.768839999999</v>
      </c>
      <c r="I23" s="58"/>
      <c r="J23" s="52"/>
      <c r="K23" s="48"/>
      <c r="L23" s="48"/>
      <c r="M23" s="48"/>
    </row>
    <row r="24" spans="1:13" ht="38.25" hidden="1" customHeight="1" x14ac:dyDescent="0.25">
      <c r="A24" s="34" t="s">
        <v>69</v>
      </c>
      <c r="B24" s="38" t="s">
        <v>33</v>
      </c>
      <c r="C24" s="44" t="s">
        <v>34</v>
      </c>
      <c r="D24" s="43"/>
      <c r="E24" s="43">
        <v>54807646.719999999</v>
      </c>
      <c r="F24" s="7">
        <v>51956120.990000002</v>
      </c>
      <c r="G24" s="29" t="e">
        <f t="shared" si="2"/>
        <v>#DIV/0!</v>
      </c>
      <c r="H24" s="29">
        <f t="shared" si="0"/>
        <v>94.79721188437847</v>
      </c>
      <c r="I24" s="55"/>
      <c r="J24" s="48"/>
      <c r="K24" s="48"/>
      <c r="L24" s="48"/>
      <c r="M24" s="48"/>
    </row>
    <row r="25" spans="1:13" ht="22.5" customHeight="1" x14ac:dyDescent="0.25">
      <c r="A25" s="34" t="s">
        <v>69</v>
      </c>
      <c r="B25" s="38" t="s">
        <v>89</v>
      </c>
      <c r="C25" s="44" t="s">
        <v>88</v>
      </c>
      <c r="D25" s="43">
        <f>D26+D27</f>
        <v>24334232.18</v>
      </c>
      <c r="E25" s="43">
        <f>E26+E27</f>
        <v>17762006.460000001</v>
      </c>
      <c r="F25" s="7">
        <f>F26+F27</f>
        <v>19457740.359999999</v>
      </c>
      <c r="G25" s="29">
        <f t="shared" si="2"/>
        <v>79.960362899767475</v>
      </c>
      <c r="H25" s="29">
        <f t="shared" si="0"/>
        <v>109.54697265660154</v>
      </c>
      <c r="I25" s="55"/>
      <c r="J25" s="48"/>
      <c r="K25" s="48"/>
      <c r="L25" s="48"/>
      <c r="M25" s="48"/>
    </row>
    <row r="26" spans="1:13" ht="48.75" customHeight="1" x14ac:dyDescent="0.25">
      <c r="A26" s="34" t="s">
        <v>90</v>
      </c>
      <c r="B26" s="38" t="s">
        <v>86</v>
      </c>
      <c r="C26" s="44" t="s">
        <v>79</v>
      </c>
      <c r="D26" s="43">
        <v>8050354.5099999998</v>
      </c>
      <c r="E26" s="43">
        <v>16000000</v>
      </c>
      <c r="F26" s="7">
        <v>17393102.829999998</v>
      </c>
      <c r="G26" s="29">
        <f t="shared" si="2"/>
        <v>216.05387450198137</v>
      </c>
      <c r="H26" s="29">
        <f t="shared" si="0"/>
        <v>108.70689268749997</v>
      </c>
      <c r="I26" s="55"/>
      <c r="J26" s="48"/>
      <c r="K26" s="48"/>
      <c r="L26" s="48"/>
      <c r="M26" s="48"/>
    </row>
    <row r="27" spans="1:13" ht="39" customHeight="1" x14ac:dyDescent="0.25">
      <c r="A27" s="34" t="s">
        <v>92</v>
      </c>
      <c r="B27" s="38" t="s">
        <v>87</v>
      </c>
      <c r="C27" s="44" t="s">
        <v>80</v>
      </c>
      <c r="D27" s="43">
        <v>16283877.67</v>
      </c>
      <c r="E27" s="43">
        <v>1762006.46</v>
      </c>
      <c r="F27" s="7">
        <v>2064637.53</v>
      </c>
      <c r="G27" s="29">
        <f t="shared" si="2"/>
        <v>12.679028741438586</v>
      </c>
      <c r="H27" s="29">
        <f t="shared" si="0"/>
        <v>117.17536665557968</v>
      </c>
      <c r="I27" s="55"/>
      <c r="J27" s="48"/>
      <c r="K27" s="48"/>
      <c r="L27" s="48"/>
      <c r="M27" s="48"/>
    </row>
    <row r="28" spans="1:13" ht="27" customHeight="1" x14ac:dyDescent="0.25">
      <c r="A28" s="34" t="s">
        <v>70</v>
      </c>
      <c r="B28" s="38" t="s">
        <v>93</v>
      </c>
      <c r="C28" s="44" t="s">
        <v>35</v>
      </c>
      <c r="D28" s="43">
        <f>D29+D30+D31+D32</f>
        <v>656578.93000000005</v>
      </c>
      <c r="E28" s="43">
        <f>E29+E30</f>
        <v>1479000</v>
      </c>
      <c r="F28" s="7">
        <f>F29+F30+F31+F32</f>
        <v>1281317.5</v>
      </c>
      <c r="G28" s="29">
        <f t="shared" si="2"/>
        <v>195.15056628454403</v>
      </c>
      <c r="H28" s="29">
        <f t="shared" si="0"/>
        <v>86.634043272481406</v>
      </c>
      <c r="I28" s="55"/>
      <c r="J28" s="48"/>
      <c r="K28" s="48"/>
      <c r="L28" s="48"/>
      <c r="M28" s="48"/>
    </row>
    <row r="29" spans="1:13" ht="47.25" customHeight="1" x14ac:dyDescent="0.25">
      <c r="A29" s="34" t="s">
        <v>91</v>
      </c>
      <c r="B29" s="38" t="s">
        <v>82</v>
      </c>
      <c r="C29" s="42" t="s">
        <v>81</v>
      </c>
      <c r="D29" s="43">
        <v>451845.65</v>
      </c>
      <c r="E29" s="43">
        <v>934000</v>
      </c>
      <c r="F29" s="7">
        <v>229823.3</v>
      </c>
      <c r="G29" s="29">
        <f t="shared" si="2"/>
        <v>50.863231725258387</v>
      </c>
      <c r="H29" s="29">
        <f t="shared" si="0"/>
        <v>24.60634903640257</v>
      </c>
      <c r="I29" s="55"/>
      <c r="J29" s="52"/>
      <c r="K29" s="48"/>
      <c r="L29" s="48"/>
      <c r="M29" s="48"/>
    </row>
    <row r="30" spans="1:13" ht="67.5" customHeight="1" x14ac:dyDescent="0.25">
      <c r="A30" s="61" t="s">
        <v>94</v>
      </c>
      <c r="B30" s="38" t="s">
        <v>83</v>
      </c>
      <c r="C30" s="63" t="s">
        <v>84</v>
      </c>
      <c r="D30" s="64">
        <v>33170.43</v>
      </c>
      <c r="E30" s="64">
        <v>545000</v>
      </c>
      <c r="F30" s="65">
        <v>189935.87</v>
      </c>
      <c r="G30" s="29">
        <f t="shared" si="2"/>
        <v>572.60599274715457</v>
      </c>
      <c r="H30" s="29">
        <f t="shared" si="0"/>
        <v>34.850618348623854</v>
      </c>
      <c r="I30" s="73"/>
      <c r="J30" s="52"/>
      <c r="K30" s="48"/>
      <c r="L30" s="48"/>
      <c r="M30" s="48"/>
    </row>
    <row r="31" spans="1:13" ht="67.5" customHeight="1" x14ac:dyDescent="0.25">
      <c r="A31" s="68" t="s">
        <v>103</v>
      </c>
      <c r="B31" s="69" t="s">
        <v>104</v>
      </c>
      <c r="C31" s="70" t="s">
        <v>108</v>
      </c>
      <c r="D31" s="71">
        <v>97013.18</v>
      </c>
      <c r="E31" s="71">
        <v>0</v>
      </c>
      <c r="F31" s="72">
        <v>857737.35</v>
      </c>
      <c r="G31" s="29">
        <f t="shared" si="2"/>
        <v>884.14517491334686</v>
      </c>
      <c r="H31" s="29" t="e">
        <f t="shared" si="0"/>
        <v>#DIV/0!</v>
      </c>
      <c r="I31" s="73"/>
      <c r="J31" s="52"/>
      <c r="K31" s="48"/>
      <c r="L31" s="48"/>
      <c r="M31" s="48"/>
    </row>
    <row r="32" spans="1:13" ht="67.5" customHeight="1" x14ac:dyDescent="0.25">
      <c r="A32" s="68" t="s">
        <v>105</v>
      </c>
      <c r="B32" s="69" t="s">
        <v>106</v>
      </c>
      <c r="C32" s="70" t="s">
        <v>107</v>
      </c>
      <c r="D32" s="71">
        <v>74549.67</v>
      </c>
      <c r="E32" s="71">
        <v>0</v>
      </c>
      <c r="F32" s="72">
        <v>3820.98</v>
      </c>
      <c r="G32" s="29">
        <f t="shared" si="2"/>
        <v>5.1254150420786573</v>
      </c>
      <c r="H32" s="95" t="e">
        <f t="shared" si="0"/>
        <v>#DIV/0!</v>
      </c>
      <c r="I32" s="73"/>
      <c r="J32" s="52"/>
      <c r="K32" s="48"/>
      <c r="L32" s="48"/>
      <c r="M32" s="48"/>
    </row>
    <row r="33" spans="1:13" ht="27.75" customHeight="1" x14ac:dyDescent="0.25">
      <c r="A33" s="93" t="s">
        <v>71</v>
      </c>
      <c r="B33" s="79" t="s">
        <v>36</v>
      </c>
      <c r="C33" s="81" t="s">
        <v>37</v>
      </c>
      <c r="D33" s="83">
        <v>4923974.41</v>
      </c>
      <c r="E33" s="83">
        <v>46211877.630000003</v>
      </c>
      <c r="F33" s="85">
        <v>1771679.49</v>
      </c>
      <c r="G33" s="29">
        <f t="shared" si="2"/>
        <v>35.980680289522461</v>
      </c>
      <c r="H33" s="77">
        <f t="shared" si="0"/>
        <v>3.8338184485493714</v>
      </c>
      <c r="I33" s="53"/>
      <c r="J33" s="52"/>
      <c r="K33" s="48"/>
      <c r="L33" s="48"/>
      <c r="M33" s="48"/>
    </row>
    <row r="34" spans="1:13" ht="5.25" hidden="1" customHeight="1" x14ac:dyDescent="0.25">
      <c r="A34" s="94"/>
      <c r="B34" s="80"/>
      <c r="C34" s="82"/>
      <c r="D34" s="87"/>
      <c r="E34" s="84"/>
      <c r="F34" s="86"/>
      <c r="G34" s="29" t="e">
        <f t="shared" si="2"/>
        <v>#DIV/0!</v>
      </c>
      <c r="H34" s="78"/>
      <c r="I34" s="54"/>
      <c r="J34" s="52"/>
      <c r="K34" s="48"/>
      <c r="L34" s="48"/>
      <c r="M34" s="48"/>
    </row>
    <row r="35" spans="1:13" ht="26.25" customHeight="1" x14ac:dyDescent="0.25">
      <c r="A35" s="17" t="s">
        <v>72</v>
      </c>
      <c r="B35" s="18" t="s">
        <v>38</v>
      </c>
      <c r="C35" s="19" t="s">
        <v>39</v>
      </c>
      <c r="D35" s="20">
        <f>D36+D41</f>
        <v>815044682.55999994</v>
      </c>
      <c r="E35" s="20">
        <f>E36+E42+E43+E41</f>
        <v>2523738171.2199998</v>
      </c>
      <c r="F35" s="20">
        <f>F36+F42+F43+F41</f>
        <v>1051882518.24</v>
      </c>
      <c r="G35" s="29">
        <f t="shared" si="2"/>
        <v>129.05826401272978</v>
      </c>
      <c r="H35" s="62">
        <f t="shared" ref="H35:H36" si="6">F35/E35*100</f>
        <v>41.679542285145601</v>
      </c>
      <c r="I35" s="76"/>
      <c r="J35" s="76"/>
      <c r="K35" s="76"/>
      <c r="L35" s="48"/>
      <c r="M35" s="48"/>
    </row>
    <row r="36" spans="1:13" ht="51.75" x14ac:dyDescent="0.25">
      <c r="A36" s="17" t="s">
        <v>73</v>
      </c>
      <c r="B36" s="18" t="s">
        <v>40</v>
      </c>
      <c r="C36" s="19" t="s">
        <v>41</v>
      </c>
      <c r="D36" s="67">
        <f>D37+D39+D40+D38</f>
        <v>823586977.16999996</v>
      </c>
      <c r="E36" s="20">
        <f t="shared" ref="E36" si="7">E37+E38+E39+E40</f>
        <v>2523738171.2199998</v>
      </c>
      <c r="F36" s="20">
        <f>F37+F38+F39+F40</f>
        <v>1064637517.91</v>
      </c>
      <c r="G36" s="29">
        <f t="shared" si="2"/>
        <v>129.26837691973896</v>
      </c>
      <c r="H36" s="62">
        <f t="shared" si="6"/>
        <v>42.184943353111144</v>
      </c>
      <c r="I36" s="76"/>
      <c r="J36" s="76"/>
      <c r="K36" s="76"/>
      <c r="L36" s="48"/>
      <c r="M36" s="48"/>
    </row>
    <row r="37" spans="1:13" ht="39" customHeight="1" x14ac:dyDescent="0.25">
      <c r="A37" s="17" t="s">
        <v>74</v>
      </c>
      <c r="B37" s="21" t="s">
        <v>42</v>
      </c>
      <c r="C37" s="22" t="s">
        <v>43</v>
      </c>
      <c r="D37" s="24">
        <v>399834231.77999997</v>
      </c>
      <c r="E37" s="24">
        <v>330200000</v>
      </c>
      <c r="F37" s="23">
        <v>348013720</v>
      </c>
      <c r="G37" s="29">
        <f t="shared" si="2"/>
        <v>87.039500957858678</v>
      </c>
      <c r="H37" s="62">
        <f t="shared" ref="H37:H38" si="8">F37/E37*100</f>
        <v>105.39482737734707</v>
      </c>
      <c r="I37" s="76"/>
      <c r="J37" s="76"/>
      <c r="K37" s="76"/>
      <c r="L37" s="48"/>
      <c r="M37" s="48"/>
    </row>
    <row r="38" spans="1:13" ht="26.25" x14ac:dyDescent="0.25">
      <c r="A38" s="17" t="s">
        <v>75</v>
      </c>
      <c r="B38" s="21" t="s">
        <v>44</v>
      </c>
      <c r="C38" s="22" t="s">
        <v>45</v>
      </c>
      <c r="D38" s="24">
        <v>110107368.25</v>
      </c>
      <c r="E38" s="24">
        <v>1531859390.0899999</v>
      </c>
      <c r="F38" s="23">
        <v>339312094</v>
      </c>
      <c r="G38" s="29">
        <f t="shared" si="2"/>
        <v>308.16474809350461</v>
      </c>
      <c r="H38" s="62">
        <f t="shared" si="8"/>
        <v>22.150342008874897</v>
      </c>
      <c r="I38" s="76"/>
      <c r="J38" s="76"/>
      <c r="K38" s="76"/>
      <c r="L38" s="48"/>
      <c r="M38" s="48"/>
    </row>
    <row r="39" spans="1:13" ht="26.25" x14ac:dyDescent="0.25">
      <c r="A39" s="17" t="s">
        <v>76</v>
      </c>
      <c r="B39" s="21" t="s">
        <v>46</v>
      </c>
      <c r="C39" s="22" t="s">
        <v>47</v>
      </c>
      <c r="D39" s="24">
        <v>283893616.63</v>
      </c>
      <c r="E39" s="24">
        <v>635039638.64999998</v>
      </c>
      <c r="F39" s="23">
        <v>352088446.81999999</v>
      </c>
      <c r="G39" s="29">
        <f t="shared" si="2"/>
        <v>124.02126225996786</v>
      </c>
      <c r="H39" s="62">
        <f t="shared" ref="H39:H40" si="9">F39/E39*100</f>
        <v>55.443538543277036</v>
      </c>
      <c r="I39" s="76"/>
      <c r="J39" s="76"/>
      <c r="K39" s="76"/>
      <c r="L39" s="48"/>
      <c r="M39" s="48"/>
    </row>
    <row r="40" spans="1:13" ht="26.25" x14ac:dyDescent="0.25">
      <c r="A40" s="17" t="s">
        <v>77</v>
      </c>
      <c r="B40" s="21" t="s">
        <v>48</v>
      </c>
      <c r="C40" s="22" t="s">
        <v>49</v>
      </c>
      <c r="D40" s="24">
        <v>29751760.510000002</v>
      </c>
      <c r="E40" s="24">
        <v>26639142.48</v>
      </c>
      <c r="F40" s="23">
        <v>25223257.09</v>
      </c>
      <c r="G40" s="29">
        <f t="shared" si="2"/>
        <v>84.779040492484796</v>
      </c>
      <c r="H40" s="62">
        <f t="shared" si="9"/>
        <v>94.684943815053316</v>
      </c>
      <c r="I40" s="76"/>
      <c r="J40" s="76"/>
      <c r="K40" s="76"/>
      <c r="L40" s="48"/>
      <c r="M40" s="48"/>
    </row>
    <row r="41" spans="1:13" ht="115.5" x14ac:dyDescent="0.25">
      <c r="A41" s="17" t="s">
        <v>98</v>
      </c>
      <c r="B41" s="21" t="s">
        <v>85</v>
      </c>
      <c r="C41" s="22" t="s">
        <v>56</v>
      </c>
      <c r="D41" s="24">
        <v>-8542294.6099999994</v>
      </c>
      <c r="E41" s="24">
        <v>0</v>
      </c>
      <c r="F41" s="23">
        <v>-12754999.67</v>
      </c>
      <c r="G41" s="29">
        <f t="shared" si="2"/>
        <v>149.31584840293868</v>
      </c>
      <c r="H41" s="96" t="e">
        <f t="shared" ref="H41" si="10">F41/E41*100</f>
        <v>#DIV/0!</v>
      </c>
      <c r="I41" s="49"/>
      <c r="J41" s="49"/>
      <c r="K41" s="49"/>
      <c r="L41" s="48"/>
      <c r="M41" s="48"/>
    </row>
    <row r="42" spans="1:13" ht="48.75" hidden="1" x14ac:dyDescent="0.25">
      <c r="A42" s="17"/>
      <c r="B42" s="11"/>
      <c r="C42" s="1" t="s">
        <v>54</v>
      </c>
      <c r="D42" s="60"/>
      <c r="E42" s="9">
        <v>0</v>
      </c>
      <c r="F42" s="7">
        <v>0</v>
      </c>
      <c r="G42" s="60"/>
      <c r="H42" s="9"/>
      <c r="I42" s="8"/>
      <c r="J42" s="8"/>
      <c r="K42" s="8"/>
      <c r="L42" s="6"/>
      <c r="M42" s="6"/>
    </row>
    <row r="43" spans="1:13" ht="48.75" hidden="1" x14ac:dyDescent="0.25">
      <c r="A43" s="17"/>
      <c r="B43" s="11" t="s">
        <v>50</v>
      </c>
      <c r="C43" s="1" t="s">
        <v>51</v>
      </c>
      <c r="D43" s="60"/>
      <c r="E43" s="9">
        <v>0</v>
      </c>
      <c r="F43" s="7">
        <v>0</v>
      </c>
      <c r="G43" s="60"/>
      <c r="H43" s="9"/>
      <c r="I43" s="75"/>
      <c r="J43" s="75"/>
      <c r="K43" s="75"/>
      <c r="L43" s="6"/>
      <c r="M43" s="6"/>
    </row>
    <row r="44" spans="1:13" x14ac:dyDescent="0.25">
      <c r="F44" s="16"/>
      <c r="G44" s="16"/>
    </row>
    <row r="45" spans="1:13" x14ac:dyDescent="0.25">
      <c r="F45" s="16"/>
      <c r="G45" s="16"/>
    </row>
  </sheetData>
  <mergeCells count="14">
    <mergeCell ref="B2:J2"/>
    <mergeCell ref="I16:M18"/>
    <mergeCell ref="I11:M15"/>
    <mergeCell ref="I8:M8"/>
    <mergeCell ref="A33:A34"/>
    <mergeCell ref="I43:K43"/>
    <mergeCell ref="I37:K40"/>
    <mergeCell ref="I35:K36"/>
    <mergeCell ref="H33:H34"/>
    <mergeCell ref="B33:B34"/>
    <mergeCell ref="C33:C34"/>
    <mergeCell ref="E33:E34"/>
    <mergeCell ref="F33:F34"/>
    <mergeCell ref="D33:D34"/>
  </mergeCells>
  <phoneticPr fontId="20" type="noConversion"/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2024-07-24T06:59:52Z</dcterms:modified>
</cp:coreProperties>
</file>