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1786A92-7264-4C34-95E4-87B9AF1D607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G32" i="1"/>
  <c r="F20" i="1" l="1"/>
  <c r="F28" i="1"/>
  <c r="F25" i="1"/>
  <c r="E20" i="1"/>
  <c r="E8" i="1"/>
  <c r="E28" i="1"/>
  <c r="D20" i="1"/>
  <c r="D7" i="1" s="1"/>
  <c r="D28" i="1"/>
  <c r="D36" i="1" l="1"/>
  <c r="H31" i="1"/>
  <c r="G31" i="1"/>
  <c r="D25" i="1" l="1"/>
  <c r="D11" i="1"/>
  <c r="D16" i="1"/>
  <c r="G38" i="1" l="1"/>
  <c r="G9" i="1" l="1"/>
  <c r="G10" i="1"/>
  <c r="G12" i="1"/>
  <c r="G13" i="1"/>
  <c r="G14" i="1"/>
  <c r="G15" i="1"/>
  <c r="G17" i="1"/>
  <c r="G18" i="1"/>
  <c r="G19" i="1"/>
  <c r="G21" i="1"/>
  <c r="G22" i="1"/>
  <c r="G23" i="1"/>
  <c r="G24" i="1"/>
  <c r="G26" i="1"/>
  <c r="G27" i="1"/>
  <c r="G29" i="1"/>
  <c r="G30" i="1"/>
  <c r="G33" i="1"/>
  <c r="G34" i="1"/>
  <c r="G37" i="1"/>
  <c r="G39" i="1"/>
  <c r="G40" i="1"/>
  <c r="G42" i="1"/>
  <c r="H24" i="1" l="1"/>
  <c r="G25" i="1"/>
  <c r="E25" i="1"/>
  <c r="H38" i="1"/>
  <c r="H40" i="1"/>
  <c r="H37" i="1"/>
  <c r="H39" i="1"/>
  <c r="H33" i="1"/>
  <c r="H30" i="1"/>
  <c r="H26" i="1"/>
  <c r="H27" i="1"/>
  <c r="H29" i="1"/>
  <c r="H21" i="1"/>
  <c r="H22" i="1"/>
  <c r="H23" i="1"/>
  <c r="H9" i="1"/>
  <c r="H10" i="1"/>
  <c r="H12" i="1"/>
  <c r="H13" i="1"/>
  <c r="H14" i="1"/>
  <c r="H15" i="1"/>
  <c r="H17" i="1"/>
  <c r="H18" i="1"/>
  <c r="H19" i="1"/>
  <c r="F36" i="1"/>
  <c r="F35" i="1" s="1"/>
  <c r="H28" i="1" l="1"/>
  <c r="G28" i="1"/>
  <c r="G20" i="1"/>
  <c r="H25" i="1"/>
  <c r="H20" i="1"/>
  <c r="D35" i="1"/>
  <c r="G35" i="1" s="1"/>
  <c r="G36" i="1"/>
  <c r="D8" i="1"/>
  <c r="E11" i="1" l="1"/>
  <c r="F11" i="1"/>
  <c r="H11" i="1" l="1"/>
  <c r="G11" i="1"/>
  <c r="D6" i="1"/>
  <c r="E36" i="1"/>
  <c r="E16" i="1"/>
  <c r="F16" i="1"/>
  <c r="H16" i="1" l="1"/>
  <c r="G16" i="1"/>
  <c r="E35" i="1"/>
  <c r="H35" i="1" s="1"/>
  <c r="H36" i="1"/>
  <c r="F8" i="1"/>
  <c r="G8" i="1" s="1"/>
  <c r="E7" i="1"/>
  <c r="E6" i="1" l="1"/>
  <c r="F7" i="1"/>
  <c r="G7" i="1" s="1"/>
  <c r="H8" i="1"/>
  <c r="F6" i="1" l="1"/>
  <c r="H7" i="1"/>
  <c r="H6" i="1" l="1"/>
  <c r="G6" i="1"/>
</calcChain>
</file>

<file path=xl/sharedStrings.xml><?xml version="1.0" encoding="utf-8"?>
<sst xmlns="http://schemas.openxmlformats.org/spreadsheetml/2006/main" count="113" uniqueCount="112">
  <si>
    <t>КБК</t>
  </si>
  <si>
    <t>Наименование доходов</t>
  </si>
  <si>
    <t>Доходы всего:</t>
  </si>
  <si>
    <t>1 00 00000 00 0000 000</t>
  </si>
  <si>
    <t>НАЛОГОВЫЕ И НЕНАЛОГОВЫЕ ДОХОДЫ</t>
  </si>
  <si>
    <t>НАЛОГОВЫЕ 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</si>
  <si>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</si>
  <si>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</si>
  <si>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</si>
  <si>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</si>
  <si>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</si>
  <si>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</si>
  <si>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</si>
  <si>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</si>
  <si>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</si>
  <si>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</si>
  <si>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</si>
  <si>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</si>
  <si>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</si>
  <si>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</si>
  <si>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1 06 01000 04 0000 110</t>
  </si>
  <si>
    <t>Налог на имущество физических лиц</t>
  </si>
  <si>
    <t>1 06 06000 04 0000 110</t>
  </si>
  <si>
    <t>Земельный налог</t>
  </si>
  <si>
    <t>1 08 00000 01 0000 110</t>
  </si>
  <si>
    <t>ГОСУДАРСТВЕННАЯ ПОШЛИНА</t>
  </si>
  <si>
    <t>НЕНАЛОГОВЫЕ ДОХОДЫ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</si>
  <si>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</si>
  <si>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</si>
  <si>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</si>
  <si>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Платежи при пользовании природными ресурсами</t>
  </si>
  <si>
    <t>1 13 00000 04 0000 130</t>
  </si>
  <si>
    <t>Доходы от оказания платных услуг (работ) и компенсации затрат государства</t>
  </si>
  <si>
    <t>1 14 00000 04 0000 400</t>
  </si>
  <si>
    <t>Доходы от продажи материальных и нематериальных активов</t>
  </si>
  <si>
    <t>Штрафы, санкции, возмещение ущерба</t>
  </si>
  <si>
    <t>1 17 00000 04 0000 180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</si>
  <si>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</si>
  <si>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</si>
  <si>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</si>
  <si>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</si>
  <si>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</si>
  <si>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 xml:space="preserve">2 02 10000 00 0000 150 </t>
  </si>
  <si>
    <t>Дотации бюджетам субъектов Российской Федерации и муниципальных образований</t>
  </si>
  <si>
    <t xml:space="preserve">2 02 20000 00 0000 150 </t>
  </si>
  <si>
    <t>Субсидии бюджетам бюджетной системы РФ</t>
  </si>
  <si>
    <t xml:space="preserve">2 02 30000 00 0000 150 </t>
  </si>
  <si>
    <t>Субвенции бюджетам бюджетной системы РФ</t>
  </si>
  <si>
    <t xml:space="preserve">2 02 40000 00 0000 150 </t>
  </si>
  <si>
    <t xml:space="preserve">Иные межбюджетные трансферты </t>
  </si>
  <si>
    <t xml:space="preserve">2 19 00000 00 0000 150 </t>
  </si>
  <si>
    <t xml:space="preserve">Возврат остатков субсидий, субвенций и иных межбюджетных трансфертов, имеющих целевое назначение прошлых лет  </t>
  </si>
  <si>
    <t>УСНО</t>
  </si>
  <si>
    <t>1 05 01010 02 0000 110</t>
  </si>
  <si>
    <t>Доходы бюджета от возврата остатков субсидий, субвенций и иных межбюджетных трансфертов прошлых лет</t>
  </si>
  <si>
    <t>№ п/п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</si>
  <si>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значесния городских округов</t>
  </si>
  <si>
    <t>6.1</t>
  </si>
  <si>
    <t>6.2</t>
  </si>
  <si>
    <t>6.3</t>
  </si>
  <si>
    <t>6.4</t>
  </si>
  <si>
    <t>7</t>
  </si>
  <si>
    <t>7.1</t>
  </si>
  <si>
    <t>7.2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</si>
  <si>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</si>
  <si>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</si>
  <si>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</si>
  <si>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</si>
  <si>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</si>
  <si>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</si>
  <si>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</si>
  <si>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</si>
  <si>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</si>
  <si>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</si>
  <si>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</si>
  <si>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17.1</t>
  </si>
  <si>
    <t>17.2</t>
  </si>
  <si>
    <t>17.3</t>
  </si>
  <si>
    <t>17.4</t>
  </si>
  <si>
    <t>План 2024</t>
  </si>
  <si>
    <t>Доходы от продажи земельных участков, государственная собственность на которые не разграничена</t>
  </si>
  <si>
    <t>Доходы от реализации иного имущества, находящегося в собственности городских округов</t>
  </si>
  <si>
    <t xml:space="preserve">Административные штрафы, установленные Кодексом Российской Федерации об административных правонарушениях
</t>
  </si>
  <si>
    <t>1 16 01000 01 0000 140</t>
  </si>
  <si>
    <t>1 16 02000 02 0000 140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</si>
  <si>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</si>
  <si>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>2 19 00000 04 0000 150</t>
  </si>
  <si>
    <t>2 08 04000 00 0000 150</t>
  </si>
  <si>
    <t>Перечисления из бюджетов городских округов, для осуществления возврата</t>
  </si>
  <si>
    <t>1 14 00000 06 0000 130</t>
  </si>
  <si>
    <t>1 14 00000 02 0000 130</t>
  </si>
  <si>
    <t>Доходы от реализации имущества</t>
  </si>
  <si>
    <t>1 14 00000 00 0000 130</t>
  </si>
  <si>
    <t>13.1</t>
  </si>
  <si>
    <t>14.1</t>
  </si>
  <si>
    <t>13.2</t>
  </si>
  <si>
    <t>1 16 00000 00 0000 130</t>
  </si>
  <si>
    <t>14.2</t>
  </si>
  <si>
    <t>Исполение на 01.04.2024 по отношению к 01.04.2023, %</t>
  </si>
  <si>
    <t xml:space="preserve">Исполнение к плану 2024г. </t>
  </si>
  <si>
    <t>7=6/4*100</t>
  </si>
  <si>
    <t>8=6/5*100</t>
  </si>
  <si>
    <t>19</t>
  </si>
  <si>
    <t>Информация по исполнению бюджета городского округа Большой Камень по состоянию на 01.10.2024</t>
  </si>
  <si>
    <t>Исполнение на 01.10.2023</t>
  </si>
  <si>
    <t>Исполнение на 01.10.2024</t>
  </si>
  <si>
    <t>14.3</t>
  </si>
  <si>
    <t>1 16 07090 04 0000 140</t>
  </si>
  <si>
    <t xml:space="preserve">Иные штрафы, неустойки, пени уплаченные в соответствии с законом или договором </t>
  </si>
  <si>
    <t>14.4</t>
  </si>
  <si>
    <t xml:space="preserve">1 16 10000 00 0000 140 </t>
  </si>
  <si>
    <t>Платежи в целях возмещения причинённого ущерба (убытков)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</si>
</sst>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03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1" fillId="0" borderId="0" xfId="0" applyFont="1" applyAlignment="1">
      <alignment vertical="center" wrapText="1" readingOrder="1"/>
    </xf>
    <xf numFmtId="0" fontId="5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4" fontId="11" fillId="0" borderId="8" xfId="0" applyNumberFormat="1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 readingOrder="1"/>
    </xf>
    <xf numFmtId="4" fontId="11" fillId="0" borderId="10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4" fillId="0" borderId="0" xfId="0" applyFont="1"/>
    <xf numFmtId="49" fontId="0" fillId="0" borderId="10" xfId="0" applyNumberForma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wrapText="1" readingOrder="1"/>
    </xf>
    <xf numFmtId="4" fontId="16" fillId="0" borderId="8" xfId="0" applyNumberFormat="1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wrapText="1" readingOrder="1"/>
    </xf>
    <xf numFmtId="4" fontId="17" fillId="0" borderId="8" xfId="0" applyNumberFormat="1" applyFont="1" applyBorder="1" applyAlignment="1">
      <alignment horizontal="center" vertical="center" wrapText="1" readingOrder="1"/>
    </xf>
    <xf numFmtId="4" fontId="17" fillId="0" borderId="10" xfId="0" applyNumberFormat="1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4" fontId="19" fillId="0" borderId="8" xfId="0" applyNumberFormat="1" applyFont="1" applyBorder="1" applyAlignment="1">
      <alignment horizontal="center" vertical="center" wrapText="1" readingOrder="1"/>
    </xf>
    <xf numFmtId="4" fontId="19" fillId="0" borderId="10" xfId="0" applyNumberFormat="1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wrapText="1" readingOrder="1"/>
    </xf>
    <xf numFmtId="0" fontId="10" fillId="0" borderId="9" xfId="0" applyFont="1" applyBorder="1" applyAlignment="1">
      <alignment horizontal="center" vertical="center" wrapText="1" readingOrder="1"/>
    </xf>
    <xf numFmtId="49" fontId="14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readingOrder="1"/>
    </xf>
    <xf numFmtId="4" fontId="10" fillId="0" borderId="8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wrapText="1" readingOrder="1"/>
    </xf>
    <xf numFmtId="4" fontId="12" fillId="0" borderId="8" xfId="0" applyNumberFormat="1" applyFont="1" applyBorder="1" applyAlignment="1">
      <alignment horizontal="center" vertical="center" wrapText="1" readingOrder="1"/>
    </xf>
    <xf numFmtId="4" fontId="12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4" fontId="11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wrapText="1" readingOrder="1"/>
    </xf>
    <xf numFmtId="0" fontId="0" fillId="2" borderId="0" xfId="0" applyFill="1"/>
    <xf numFmtId="0" fontId="1" fillId="2" borderId="0" xfId="0" applyFont="1" applyFill="1" applyAlignment="1">
      <alignment vertical="center" wrapText="1" readingOrder="1"/>
    </xf>
    <xf numFmtId="0" fontId="7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8" fillId="2" borderId="0" xfId="0" applyFont="1" applyFill="1" applyAlignment="1">
      <alignment horizontal="left" vertical="center" wrapText="1" readingOrder="1"/>
    </xf>
    <xf numFmtId="0" fontId="8" fillId="2" borderId="13" xfId="0" applyFont="1" applyFill="1" applyBorder="1" applyAlignment="1">
      <alignment horizontal="left" vertical="center" wrapText="1" readingOrder="1"/>
    </xf>
    <xf numFmtId="0" fontId="8" fillId="2" borderId="15" xfId="0" applyFont="1" applyFill="1" applyBorder="1" applyAlignment="1">
      <alignment horizontal="left" vertical="center" wrapText="1" readingOrder="1"/>
    </xf>
    <xf numFmtId="0" fontId="6" fillId="2" borderId="15" xfId="0" applyFont="1" applyFill="1" applyBorder="1"/>
    <xf numFmtId="0" fontId="8" fillId="2" borderId="20" xfId="0" applyFont="1" applyFill="1" applyBorder="1" applyAlignment="1">
      <alignment vertical="center" wrapText="1" readingOrder="1"/>
    </xf>
    <xf numFmtId="0" fontId="8" fillId="2" borderId="0" xfId="0" applyFont="1" applyFill="1" applyBorder="1" applyAlignment="1">
      <alignment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5" fillId="0" borderId="0" xfId="1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 readingOrder="1"/>
    </xf>
    <xf numFmtId="0" fontId="11" fillId="2" borderId="19" xfId="0" applyFont="1" applyFill="1" applyBorder="1" applyAlignment="1">
      <alignment horizontal="left" vertical="center" wrapText="1" readingOrder="1"/>
    </xf>
    <xf numFmtId="4" fontId="11" fillId="0" borderId="0" xfId="0" applyNumberFormat="1" applyFont="1" applyBorder="1" applyAlignment="1">
      <alignment horizontal="center" vertical="center" wrapText="1" readingOrder="1"/>
    </xf>
    <xf numFmtId="49" fontId="14" fillId="0" borderId="1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4" fontId="16" fillId="0" borderId="4" xfId="0" applyNumberFormat="1" applyFont="1" applyBorder="1" applyAlignment="1">
      <alignment horizontal="center" vertical="center" wrapText="1" readingOrder="1"/>
    </xf>
    <xf numFmtId="0" fontId="11" fillId="2" borderId="20" xfId="0" applyFont="1" applyFill="1" applyBorder="1" applyAlignment="1">
      <alignment horizontal="left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4" fontId="10" fillId="0" borderId="1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 wrapText="1" readingOrder="1"/>
    </xf>
    <xf numFmtId="4" fontId="8" fillId="0" borderId="1" xfId="0" applyNumberFormat="1" applyFont="1" applyBorder="1" applyAlignment="1">
      <alignment horizontal="center" vertical="center" wrapText="1" readingOrder="1"/>
    </xf>
    <xf numFmtId="4" fontId="8" fillId="0" borderId="8" xfId="0" applyNumberFormat="1" applyFont="1" applyBorder="1" applyAlignment="1">
      <alignment horizontal="center" vertical="center" wrapText="1" readingOrder="1"/>
    </xf>
    <xf numFmtId="0" fontId="21" fillId="0" borderId="0" xfId="1" applyFont="1" applyAlignment="1">
      <alignment horizontal="center" vertical="center" wrapText="1"/>
    </xf>
    <xf numFmtId="4" fontId="0" fillId="0" borderId="0" xfId="0" applyNumberFormat="1"/>
    <xf numFmtId="4" fontId="6" fillId="2" borderId="0" xfId="0" applyNumberFormat="1" applyFont="1" applyFill="1"/>
    <xf numFmtId="49" fontId="14" fillId="2" borderId="11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4" fontId="11" fillId="2" borderId="2" xfId="0" applyNumberFormat="1" applyFont="1" applyFill="1" applyBorder="1" applyAlignment="1">
      <alignment horizontal="center" vertical="center" wrapText="1" readingOrder="1"/>
    </xf>
    <xf numFmtId="4" fontId="11" fillId="2" borderId="4" xfId="0" applyNumberFormat="1" applyFont="1" applyFill="1" applyBorder="1" applyAlignment="1">
      <alignment horizontal="center" vertical="center" wrapText="1" readingOrder="1"/>
    </xf>
    <xf numFmtId="4" fontId="19" fillId="2" borderId="10" xfId="0" applyNumberFormat="1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4" fontId="10" fillId="0" borderId="10" xfId="0" applyNumberFormat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15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vertical="center" wrapText="1"/>
    </xf>
    <xf numFmtId="49" fontId="14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4" fontId="10" fillId="0" borderId="11" xfId="0" applyNumberFormat="1" applyFont="1" applyBorder="1" applyAlignment="1">
      <alignment horizontal="center" vertical="center" wrapText="1" readingOrder="1"/>
    </xf>
    <xf numFmtId="4" fontId="10" fillId="0" borderId="12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11" fillId="0" borderId="3" xfId="0" applyFont="1" applyBorder="1" applyAlignment="1">
      <alignment horizontal="left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11" fillId="0" borderId="14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 wrapText="1" readingOrder="1"/>
    </xf>
    <xf numFmtId="4" fontId="11" fillId="0" borderId="6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</cellXfs>
  <cellStyles count="2">
    <cellStyle name="xl24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6"/>
  <sheetViews>
    <sheetView tabSelected="1" workbookViewId="0">
      <selection activeCell="F42" sqref="F42"/>
    </sheetView>
  </sheetViews>
  <sheetFormatPr defaultRowHeight="15" x14ac:dyDescent="0.25"/>
  <cols>
    <col min="1" max="1" width="7.5703125" style="11" customWidth="1"/>
    <col min="2" max="2" width="20.7109375" customWidth="1"/>
    <col min="3" max="3" width="27.42578125" customWidth="1"/>
    <col min="4" max="4" width="16.42578125" customWidth="1"/>
    <col min="5" max="5" width="15.7109375" customWidth="1"/>
    <col min="6" max="6" width="15.140625" customWidth="1"/>
    <col min="7" max="7" width="15.140625" style="15" customWidth="1"/>
    <col min="8" max="8" width="14.7109375" style="15" customWidth="1"/>
    <col min="9" max="9" width="0.140625" hidden="1" customWidth="1"/>
    <col min="11" max="11" width="11.42578125" bestFit="1" customWidth="1"/>
    <col min="14" max="14" width="13.5703125" bestFit="1" customWidth="1"/>
  </cols>
  <sheetData>
    <row r="2" spans="1:13" ht="27.75" customHeight="1" x14ac:dyDescent="0.25">
      <c r="B2" s="83" t="s">
        <v>103</v>
      </c>
      <c r="C2" s="83"/>
      <c r="D2" s="83"/>
      <c r="E2" s="83"/>
      <c r="F2" s="83"/>
      <c r="G2" s="83"/>
      <c r="H2" s="83"/>
      <c r="I2" s="83"/>
      <c r="J2" s="83"/>
      <c r="K2" s="2"/>
      <c r="L2" s="2"/>
      <c r="M2" s="2"/>
    </row>
    <row r="3" spans="1:13" ht="17.25" customHeight="1" x14ac:dyDescent="0.25">
      <c r="B3" s="3"/>
      <c r="C3" s="3"/>
      <c r="D3" s="55"/>
      <c r="E3" s="3"/>
      <c r="F3" s="3"/>
      <c r="G3" s="72"/>
      <c r="H3" s="72"/>
      <c r="I3" s="3"/>
      <c r="J3" s="3"/>
      <c r="K3" s="2"/>
      <c r="L3" s="2"/>
      <c r="M3" s="2"/>
    </row>
    <row r="4" spans="1:13" ht="47.25" customHeight="1" x14ac:dyDescent="0.25">
      <c r="A4" s="12" t="s">
        <v>55</v>
      </c>
      <c r="B4" s="9" t="s">
        <v>0</v>
      </c>
      <c r="C4" s="4" t="s">
        <v>1</v>
      </c>
      <c r="D4" s="14" t="s">
        <v>104</v>
      </c>
      <c r="E4" s="14" t="s">
        <v>79</v>
      </c>
      <c r="F4" s="13" t="s">
        <v>105</v>
      </c>
      <c r="G4" s="65" t="s">
        <v>98</v>
      </c>
      <c r="H4" s="65" t="s">
        <v>99</v>
      </c>
      <c r="I4" s="44"/>
      <c r="J4" s="45"/>
      <c r="K4" s="45"/>
      <c r="L4" s="45"/>
      <c r="M4" s="45"/>
    </row>
    <row r="5" spans="1:13" ht="16.5" customHeight="1" x14ac:dyDescent="0.25">
      <c r="A5" s="12">
        <v>1</v>
      </c>
      <c r="B5" s="9">
        <v>2</v>
      </c>
      <c r="C5" s="4">
        <v>3</v>
      </c>
      <c r="D5" s="13">
        <v>4</v>
      </c>
      <c r="E5" s="13">
        <v>5</v>
      </c>
      <c r="F5" s="13">
        <v>6</v>
      </c>
      <c r="G5" s="65" t="s">
        <v>100</v>
      </c>
      <c r="H5" s="65" t="s">
        <v>101</v>
      </c>
      <c r="I5" s="44"/>
      <c r="J5" s="45"/>
      <c r="K5" s="45"/>
      <c r="L5" s="45"/>
      <c r="M5" s="45"/>
    </row>
    <row r="6" spans="1:13" x14ac:dyDescent="0.25">
      <c r="A6" s="24">
        <v>1</v>
      </c>
      <c r="B6" s="25"/>
      <c r="C6" s="26" t="s">
        <v>2</v>
      </c>
      <c r="D6" s="27">
        <f>D7+D35</f>
        <v>1633271083.3199999</v>
      </c>
      <c r="E6" s="27">
        <f>E7+E35</f>
        <v>3485748671.1799998</v>
      </c>
      <c r="F6" s="27">
        <f>F7+F35</f>
        <v>2161069241.8199997</v>
      </c>
      <c r="G6" s="28">
        <f>F6/D6*100</f>
        <v>132.31540458226496</v>
      </c>
      <c r="H6" s="28">
        <f t="shared" ref="H6:H33" si="0">F6/E6*100</f>
        <v>61.997276501533662</v>
      </c>
      <c r="I6" s="46"/>
      <c r="J6" s="46"/>
      <c r="K6" s="46"/>
      <c r="L6" s="46"/>
      <c r="M6" s="47"/>
    </row>
    <row r="7" spans="1:13" ht="24" customHeight="1" x14ac:dyDescent="0.25">
      <c r="A7" s="24">
        <v>2</v>
      </c>
      <c r="B7" s="29" t="s">
        <v>3</v>
      </c>
      <c r="C7" s="30" t="s">
        <v>4</v>
      </c>
      <c r="D7" s="27">
        <f>D8+D20</f>
        <v>420730272.57999998</v>
      </c>
      <c r="E7" s="27">
        <f t="shared" ref="E7:F7" si="1">E8+E20</f>
        <v>658167460.48000002</v>
      </c>
      <c r="F7" s="27">
        <f t="shared" si="1"/>
        <v>519442507.63999987</v>
      </c>
      <c r="G7" s="28">
        <f t="shared" ref="G7:G42" si="2">F7/D7*100</f>
        <v>123.46211848619242</v>
      </c>
      <c r="H7" s="28">
        <f t="shared" si="0"/>
        <v>78.922544615191342</v>
      </c>
      <c r="I7" s="46"/>
      <c r="J7" s="46"/>
      <c r="K7" s="46"/>
      <c r="L7" s="46"/>
      <c r="M7" s="47"/>
    </row>
    <row r="8" spans="1:13" x14ac:dyDescent="0.25">
      <c r="A8" s="24">
        <v>3</v>
      </c>
      <c r="B8" s="29"/>
      <c r="C8" s="31" t="s">
        <v>5</v>
      </c>
      <c r="D8" s="27">
        <f>D9+D11+D16+D19+D10</f>
        <v>321094042.63999999</v>
      </c>
      <c r="E8" s="27">
        <f>E9+E10+E11+E16+E19</f>
        <v>527774800</v>
      </c>
      <c r="F8" s="27">
        <f t="shared" ref="F8" si="3">F9+F10+F11+F16+F19</f>
        <v>419937143.5999999</v>
      </c>
      <c r="G8" s="28">
        <f t="shared" si="2"/>
        <v>130.78322479835589</v>
      </c>
      <c r="H8" s="28">
        <f t="shared" si="0"/>
        <v>79.567486662872099</v>
      </c>
      <c r="I8" s="87"/>
      <c r="J8" s="87"/>
      <c r="K8" s="87"/>
      <c r="L8" s="87"/>
      <c r="M8" s="87"/>
    </row>
    <row r="9" spans="1:13" x14ac:dyDescent="0.25">
      <c r="A9" s="24">
        <v>4</v>
      </c>
      <c r="B9" s="32" t="s">
        <v>6</v>
      </c>
      <c r="C9" s="30" t="s">
        <v>7</v>
      </c>
      <c r="D9" s="27">
        <v>268862562.39999998</v>
      </c>
      <c r="E9" s="27">
        <v>435000000</v>
      </c>
      <c r="F9" s="27">
        <v>342968122.77999997</v>
      </c>
      <c r="G9" s="28">
        <f t="shared" si="2"/>
        <v>127.56261776221174</v>
      </c>
      <c r="H9" s="28">
        <f t="shared" si="0"/>
        <v>78.843246616091946</v>
      </c>
      <c r="I9" s="46"/>
      <c r="J9" s="46"/>
      <c r="K9" s="46"/>
      <c r="L9" s="46"/>
      <c r="M9" s="47"/>
    </row>
    <row r="10" spans="1:13" ht="35.25" customHeight="1" x14ac:dyDescent="0.25">
      <c r="A10" s="24">
        <v>5</v>
      </c>
      <c r="B10" s="32" t="s">
        <v>8</v>
      </c>
      <c r="C10" s="30" t="s">
        <v>9</v>
      </c>
      <c r="D10" s="27">
        <v>13394814.68</v>
      </c>
      <c r="E10" s="27">
        <v>20507000</v>
      </c>
      <c r="F10" s="27">
        <v>13942896.51</v>
      </c>
      <c r="G10" s="28">
        <f t="shared" si="2"/>
        <v>104.09174626968411</v>
      </c>
      <c r="H10" s="28">
        <f t="shared" si="0"/>
        <v>67.990912907787589</v>
      </c>
      <c r="I10" s="46"/>
      <c r="J10" s="46"/>
      <c r="K10" s="46"/>
      <c r="L10" s="46"/>
      <c r="M10" s="47"/>
    </row>
    <row r="11" spans="1:13" ht="27" customHeight="1" x14ac:dyDescent="0.25">
      <c r="A11" s="24">
        <v>6</v>
      </c>
      <c r="B11" s="29" t="s">
        <v>10</v>
      </c>
      <c r="C11" s="31" t="s">
        <v>11</v>
      </c>
      <c r="D11" s="27">
        <f>D12+D13+D14+D15</f>
        <v>473849.62999999989</v>
      </c>
      <c r="E11" s="27">
        <f t="shared" ref="E11:F11" si="4">E12+E13+E14+E15</f>
        <v>17453000</v>
      </c>
      <c r="F11" s="27">
        <f t="shared" si="4"/>
        <v>17177694.640000001</v>
      </c>
      <c r="G11" s="28">
        <f t="shared" si="2"/>
        <v>3625.1362357294665</v>
      </c>
      <c r="H11" s="28">
        <f t="shared" si="0"/>
        <v>98.422590041826624</v>
      </c>
      <c r="I11" s="85"/>
      <c r="J11" s="84"/>
      <c r="K11" s="84"/>
      <c r="L11" s="84"/>
      <c r="M11" s="84"/>
    </row>
    <row r="12" spans="1:13" x14ac:dyDescent="0.25">
      <c r="A12" s="33" t="s">
        <v>57</v>
      </c>
      <c r="B12" s="32" t="s">
        <v>53</v>
      </c>
      <c r="C12" s="34" t="s">
        <v>52</v>
      </c>
      <c r="D12" s="35">
        <v>2694210.77</v>
      </c>
      <c r="E12" s="35">
        <v>3800000</v>
      </c>
      <c r="F12" s="35">
        <v>3356019.79</v>
      </c>
      <c r="G12" s="28">
        <f t="shared" si="2"/>
        <v>124.56411455886207</v>
      </c>
      <c r="H12" s="28">
        <f t="shared" si="0"/>
        <v>88.316310263157888</v>
      </c>
      <c r="I12" s="85"/>
      <c r="J12" s="84"/>
      <c r="K12" s="84"/>
      <c r="L12" s="84"/>
      <c r="M12" s="84"/>
    </row>
    <row r="13" spans="1:13" ht="22.5" x14ac:dyDescent="0.25">
      <c r="A13" s="33" t="s">
        <v>58</v>
      </c>
      <c r="B13" s="32" t="s">
        <v>12</v>
      </c>
      <c r="C13" s="36" t="s">
        <v>13</v>
      </c>
      <c r="D13" s="35">
        <v>-276228.09999999998</v>
      </c>
      <c r="E13" s="35">
        <v>33000</v>
      </c>
      <c r="F13" s="35">
        <v>63743.01</v>
      </c>
      <c r="G13" s="28">
        <f t="shared" si="2"/>
        <v>-23.076222151185924</v>
      </c>
      <c r="H13" s="28">
        <f t="shared" si="0"/>
        <v>193.16063636363637</v>
      </c>
      <c r="I13" s="86"/>
      <c r="J13" s="84"/>
      <c r="K13" s="84"/>
      <c r="L13" s="84"/>
      <c r="M13" s="84"/>
    </row>
    <row r="14" spans="1:13" x14ac:dyDescent="0.25">
      <c r="A14" s="33" t="s">
        <v>59</v>
      </c>
      <c r="B14" s="32" t="s">
        <v>14</v>
      </c>
      <c r="C14" s="36" t="s">
        <v>15</v>
      </c>
      <c r="D14" s="35">
        <v>-8811920.6500000004</v>
      </c>
      <c r="E14" s="35">
        <v>520000</v>
      </c>
      <c r="F14" s="35">
        <v>1130591</v>
      </c>
      <c r="G14" s="28">
        <f t="shared" si="2"/>
        <v>-12.830244902398208</v>
      </c>
      <c r="H14" s="28">
        <f t="shared" si="0"/>
        <v>217.42134615384617</v>
      </c>
      <c r="I14" s="86"/>
      <c r="J14" s="84"/>
      <c r="K14" s="84"/>
      <c r="L14" s="84"/>
      <c r="M14" s="84"/>
    </row>
    <row r="15" spans="1:13" ht="33.75" x14ac:dyDescent="0.25">
      <c r="A15" s="33" t="s">
        <v>60</v>
      </c>
      <c r="B15" s="32" t="s">
        <v>16</v>
      </c>
      <c r="C15" s="36" t="s">
        <v>17</v>
      </c>
      <c r="D15" s="35">
        <v>6867787.6100000003</v>
      </c>
      <c r="E15" s="35">
        <v>13100000</v>
      </c>
      <c r="F15" s="35">
        <v>12627340.84</v>
      </c>
      <c r="G15" s="28">
        <f t="shared" si="2"/>
        <v>183.86329859143677</v>
      </c>
      <c r="H15" s="28">
        <f t="shared" si="0"/>
        <v>96.391914809160312</v>
      </c>
      <c r="I15" s="86"/>
      <c r="J15" s="84"/>
      <c r="K15" s="84"/>
      <c r="L15" s="84"/>
      <c r="M15" s="84"/>
    </row>
    <row r="16" spans="1:13" ht="22.5" customHeight="1" x14ac:dyDescent="0.25">
      <c r="A16" s="33" t="s">
        <v>61</v>
      </c>
      <c r="B16" s="29" t="s">
        <v>18</v>
      </c>
      <c r="C16" s="31" t="s">
        <v>19</v>
      </c>
      <c r="D16" s="27">
        <f>D17+D18</f>
        <v>33102175.889999997</v>
      </c>
      <c r="E16" s="27">
        <f t="shared" ref="E16:F16" si="5">E17+E18</f>
        <v>47270000</v>
      </c>
      <c r="F16" s="27">
        <f t="shared" si="5"/>
        <v>36917892.710000001</v>
      </c>
      <c r="G16" s="28">
        <f t="shared" si="2"/>
        <v>111.52708762312122</v>
      </c>
      <c r="H16" s="28">
        <f t="shared" si="0"/>
        <v>78.100048043156335</v>
      </c>
      <c r="I16" s="84"/>
      <c r="J16" s="84"/>
      <c r="K16" s="84"/>
      <c r="L16" s="84"/>
      <c r="M16" s="84"/>
    </row>
    <row r="17" spans="1:14" ht="26.25" customHeight="1" x14ac:dyDescent="0.25">
      <c r="A17" s="33" t="s">
        <v>62</v>
      </c>
      <c r="B17" s="32" t="s">
        <v>20</v>
      </c>
      <c r="C17" s="36" t="s">
        <v>21</v>
      </c>
      <c r="D17" s="35">
        <v>4596190.5599999996</v>
      </c>
      <c r="E17" s="35">
        <v>18700000</v>
      </c>
      <c r="F17" s="35">
        <v>7236019.7999999998</v>
      </c>
      <c r="G17" s="28">
        <f t="shared" si="2"/>
        <v>157.43515647445219</v>
      </c>
      <c r="H17" s="28">
        <f t="shared" si="0"/>
        <v>38.695293048128342</v>
      </c>
      <c r="I17" s="84"/>
      <c r="J17" s="84"/>
      <c r="K17" s="84"/>
      <c r="L17" s="84"/>
      <c r="M17" s="84"/>
    </row>
    <row r="18" spans="1:14" ht="24" customHeight="1" x14ac:dyDescent="0.25">
      <c r="A18" s="33" t="s">
        <v>63</v>
      </c>
      <c r="B18" s="32" t="s">
        <v>22</v>
      </c>
      <c r="C18" s="36" t="s">
        <v>23</v>
      </c>
      <c r="D18" s="35">
        <v>28505985.329999998</v>
      </c>
      <c r="E18" s="35">
        <v>28570000</v>
      </c>
      <c r="F18" s="35">
        <v>29681872.91</v>
      </c>
      <c r="G18" s="28">
        <f t="shared" si="2"/>
        <v>104.1250550240145</v>
      </c>
      <c r="H18" s="28">
        <f t="shared" si="0"/>
        <v>103.89174977248862</v>
      </c>
      <c r="I18" s="84"/>
      <c r="J18" s="84"/>
      <c r="K18" s="84"/>
      <c r="L18" s="84"/>
      <c r="M18" s="84"/>
    </row>
    <row r="19" spans="1:14" ht="26.25" customHeight="1" x14ac:dyDescent="0.25">
      <c r="A19" s="33" t="s">
        <v>64</v>
      </c>
      <c r="B19" s="37" t="s">
        <v>24</v>
      </c>
      <c r="C19" s="38" t="s">
        <v>25</v>
      </c>
      <c r="D19" s="39">
        <v>5260640.04</v>
      </c>
      <c r="E19" s="39">
        <v>7544800</v>
      </c>
      <c r="F19" s="39">
        <v>8930536.9600000009</v>
      </c>
      <c r="G19" s="28">
        <f t="shared" si="2"/>
        <v>169.76141481065866</v>
      </c>
      <c r="H19" s="28">
        <f t="shared" si="0"/>
        <v>118.36678188951333</v>
      </c>
      <c r="I19" s="49"/>
      <c r="J19" s="50"/>
      <c r="K19" s="48"/>
      <c r="L19" s="48"/>
      <c r="M19" s="47"/>
    </row>
    <row r="20" spans="1:14" x14ac:dyDescent="0.25">
      <c r="A20" s="33" t="s">
        <v>65</v>
      </c>
      <c r="B20" s="37"/>
      <c r="C20" s="38" t="s">
        <v>26</v>
      </c>
      <c r="D20" s="40">
        <f>D21+D22+D23+D26+D27+D29+D30+D33+D31+D32</f>
        <v>99636229.939999998</v>
      </c>
      <c r="E20" s="40">
        <f>E21+E22+E23+E26+E27+E29+E30+E33+E31</f>
        <v>130392660.48</v>
      </c>
      <c r="F20" s="39">
        <f>F21+F22+F23+F26+F27+F29+F30+F33+F31+F32</f>
        <v>99505364.039999992</v>
      </c>
      <c r="G20" s="28">
        <f t="shared" si="2"/>
        <v>99.868656310983653</v>
      </c>
      <c r="H20" s="28">
        <f t="shared" si="0"/>
        <v>76.312089709422253</v>
      </c>
      <c r="I20" s="56"/>
      <c r="J20" s="51"/>
      <c r="K20" s="47"/>
      <c r="L20" s="47"/>
      <c r="M20" s="47"/>
    </row>
    <row r="21" spans="1:14" ht="48.75" customHeight="1" x14ac:dyDescent="0.25">
      <c r="A21" s="33" t="s">
        <v>66</v>
      </c>
      <c r="B21" s="37" t="s">
        <v>27</v>
      </c>
      <c r="C21" s="41" t="s">
        <v>28</v>
      </c>
      <c r="D21" s="42">
        <v>42016316.380000003</v>
      </c>
      <c r="E21" s="42">
        <v>62136253.280000001</v>
      </c>
      <c r="F21" s="6">
        <v>44204801.939999998</v>
      </c>
      <c r="G21" s="28">
        <f t="shared" si="2"/>
        <v>105.20865641863296</v>
      </c>
      <c r="H21" s="28">
        <f t="shared" si="0"/>
        <v>71.141724205357491</v>
      </c>
      <c r="I21" s="57"/>
      <c r="J21" s="51"/>
      <c r="K21" s="47"/>
      <c r="L21" s="47"/>
      <c r="M21" s="47"/>
      <c r="N21" s="73"/>
    </row>
    <row r="22" spans="1:14" ht="29.25" customHeight="1" x14ac:dyDescent="0.25">
      <c r="A22" s="33" t="s">
        <v>67</v>
      </c>
      <c r="B22" s="37" t="s">
        <v>29</v>
      </c>
      <c r="C22" s="41" t="s">
        <v>30</v>
      </c>
      <c r="D22" s="42">
        <v>3295142.13</v>
      </c>
      <c r="E22" s="42">
        <v>3080000</v>
      </c>
      <c r="F22" s="6">
        <v>2636182.75</v>
      </c>
      <c r="G22" s="28">
        <f t="shared" si="2"/>
        <v>80.002095387612314</v>
      </c>
      <c r="H22" s="28">
        <f t="shared" si="0"/>
        <v>85.590349025974021</v>
      </c>
      <c r="I22" s="58"/>
      <c r="J22" s="51"/>
      <c r="K22" s="47"/>
      <c r="L22" s="47"/>
      <c r="M22" s="47"/>
    </row>
    <row r="23" spans="1:14" ht="41.25" customHeight="1" x14ac:dyDescent="0.25">
      <c r="A23" s="33" t="s">
        <v>68</v>
      </c>
      <c r="B23" s="37" t="s">
        <v>31</v>
      </c>
      <c r="C23" s="41" t="s">
        <v>32</v>
      </c>
      <c r="D23" s="42">
        <v>9158102.2899999991</v>
      </c>
      <c r="E23" s="42">
        <v>405401.93</v>
      </c>
      <c r="F23" s="6">
        <v>13702621.67</v>
      </c>
      <c r="G23" s="28">
        <f t="shared" si="2"/>
        <v>149.62293754856063</v>
      </c>
      <c r="H23" s="28">
        <f t="shared" si="0"/>
        <v>3380.0089876237143</v>
      </c>
      <c r="I23" s="57"/>
      <c r="J23" s="51"/>
      <c r="K23" s="47"/>
      <c r="L23" s="47"/>
      <c r="M23" s="47"/>
    </row>
    <row r="24" spans="1:14" ht="38.25" hidden="1" customHeight="1" x14ac:dyDescent="0.25">
      <c r="A24" s="33" t="s">
        <v>69</v>
      </c>
      <c r="B24" s="37" t="s">
        <v>33</v>
      </c>
      <c r="C24" s="43" t="s">
        <v>34</v>
      </c>
      <c r="D24" s="70"/>
      <c r="E24" s="70">
        <v>54807646.719999999</v>
      </c>
      <c r="F24" s="71">
        <v>51956120.990000002</v>
      </c>
      <c r="G24" s="28" t="e">
        <f t="shared" si="2"/>
        <v>#DIV/0!</v>
      </c>
      <c r="H24" s="28">
        <f t="shared" si="0"/>
        <v>94.79721188437847</v>
      </c>
      <c r="I24" s="54"/>
      <c r="J24" s="47"/>
      <c r="K24" s="47"/>
      <c r="L24" s="47"/>
      <c r="M24" s="47"/>
    </row>
    <row r="25" spans="1:14" ht="22.5" customHeight="1" x14ac:dyDescent="0.25">
      <c r="A25" s="33" t="s">
        <v>69</v>
      </c>
      <c r="B25" s="37" t="s">
        <v>92</v>
      </c>
      <c r="C25" s="43" t="s">
        <v>91</v>
      </c>
      <c r="D25" s="40">
        <f>D26+D27</f>
        <v>31499884.879999999</v>
      </c>
      <c r="E25" s="40">
        <f>E26+E27</f>
        <v>22466592.18</v>
      </c>
      <c r="F25" s="39">
        <f>F26+F27</f>
        <v>34186455.719999999</v>
      </c>
      <c r="G25" s="28">
        <f t="shared" si="2"/>
        <v>108.52882748694033</v>
      </c>
      <c r="H25" s="28">
        <f t="shared" si="0"/>
        <v>152.16573766996646</v>
      </c>
      <c r="I25" s="54"/>
      <c r="J25" s="47"/>
      <c r="K25" s="47"/>
      <c r="L25" s="47"/>
      <c r="M25" s="47"/>
    </row>
    <row r="26" spans="1:14" ht="48.75" customHeight="1" x14ac:dyDescent="0.25">
      <c r="A26" s="33" t="s">
        <v>93</v>
      </c>
      <c r="B26" s="37" t="s">
        <v>89</v>
      </c>
      <c r="C26" s="43" t="s">
        <v>80</v>
      </c>
      <c r="D26" s="42">
        <v>14180240.66</v>
      </c>
      <c r="E26" s="42">
        <v>19777692.18</v>
      </c>
      <c r="F26" s="6">
        <v>25170519.09</v>
      </c>
      <c r="G26" s="28">
        <f t="shared" si="2"/>
        <v>177.50417424861956</v>
      </c>
      <c r="H26" s="28">
        <f t="shared" si="0"/>
        <v>127.26722036584958</v>
      </c>
      <c r="I26" s="54"/>
      <c r="J26" s="47"/>
      <c r="K26" s="47"/>
      <c r="L26" s="47"/>
      <c r="M26" s="47"/>
    </row>
    <row r="27" spans="1:14" ht="39" customHeight="1" x14ac:dyDescent="0.25">
      <c r="A27" s="33" t="s">
        <v>95</v>
      </c>
      <c r="B27" s="37" t="s">
        <v>90</v>
      </c>
      <c r="C27" s="43" t="s">
        <v>81</v>
      </c>
      <c r="D27" s="42">
        <v>17319644.219999999</v>
      </c>
      <c r="E27" s="42">
        <v>2688900</v>
      </c>
      <c r="F27" s="6">
        <v>9015936.6300000008</v>
      </c>
      <c r="G27" s="28">
        <f t="shared" si="2"/>
        <v>52.056130688809276</v>
      </c>
      <c r="H27" s="28">
        <f t="shared" si="0"/>
        <v>335.30204284279819</v>
      </c>
      <c r="I27" s="54"/>
      <c r="J27" s="47"/>
      <c r="K27" s="47"/>
      <c r="L27" s="47"/>
      <c r="M27" s="47"/>
    </row>
    <row r="28" spans="1:14" ht="27" customHeight="1" x14ac:dyDescent="0.25">
      <c r="A28" s="33" t="s">
        <v>70</v>
      </c>
      <c r="B28" s="37" t="s">
        <v>96</v>
      </c>
      <c r="C28" s="43" t="s">
        <v>35</v>
      </c>
      <c r="D28" s="40">
        <f>D29+D30+D31+D32</f>
        <v>959912.86999999988</v>
      </c>
      <c r="E28" s="40">
        <f>E29+E30+E31</f>
        <v>2304413.09</v>
      </c>
      <c r="F28" s="39">
        <f>F29+F30+F31+F32</f>
        <v>1515022.2499999998</v>
      </c>
      <c r="G28" s="28">
        <f t="shared" si="2"/>
        <v>157.8291423470549</v>
      </c>
      <c r="H28" s="28">
        <f t="shared" si="0"/>
        <v>65.744386567427455</v>
      </c>
      <c r="I28" s="54"/>
      <c r="J28" s="47"/>
      <c r="K28" s="74"/>
      <c r="L28" s="47"/>
      <c r="M28" s="47"/>
    </row>
    <row r="29" spans="1:14" ht="47.25" customHeight="1" x14ac:dyDescent="0.25">
      <c r="A29" s="33" t="s">
        <v>94</v>
      </c>
      <c r="B29" s="37" t="s">
        <v>83</v>
      </c>
      <c r="C29" s="41" t="s">
        <v>82</v>
      </c>
      <c r="D29" s="42">
        <v>682977.94</v>
      </c>
      <c r="E29" s="42">
        <v>934000</v>
      </c>
      <c r="F29" s="6">
        <v>334928.59999999998</v>
      </c>
      <c r="G29" s="28">
        <f t="shared" si="2"/>
        <v>49.039446281383555</v>
      </c>
      <c r="H29" s="28">
        <f t="shared" si="0"/>
        <v>35.859593147751603</v>
      </c>
      <c r="I29" s="54"/>
      <c r="J29" s="51"/>
      <c r="K29" s="47"/>
      <c r="L29" s="47"/>
      <c r="M29" s="47"/>
    </row>
    <row r="30" spans="1:14" ht="66.75" customHeight="1" x14ac:dyDescent="0.25">
      <c r="A30" s="60" t="s">
        <v>97</v>
      </c>
      <c r="B30" s="37" t="s">
        <v>84</v>
      </c>
      <c r="C30" s="62" t="s">
        <v>85</v>
      </c>
      <c r="D30" s="68">
        <v>51185.72</v>
      </c>
      <c r="E30" s="67">
        <v>545000</v>
      </c>
      <c r="F30" s="69">
        <v>204435.87</v>
      </c>
      <c r="G30" s="28">
        <f t="shared" si="2"/>
        <v>399.40020380684297</v>
      </c>
      <c r="H30" s="28">
        <f t="shared" si="0"/>
        <v>37.511168807339452</v>
      </c>
      <c r="I30" s="64"/>
      <c r="J30" s="51"/>
      <c r="K30" s="47"/>
      <c r="L30" s="47"/>
      <c r="M30" s="47"/>
    </row>
    <row r="31" spans="1:14" ht="47.25" customHeight="1" x14ac:dyDescent="0.25">
      <c r="A31" s="75" t="s">
        <v>106</v>
      </c>
      <c r="B31" s="76" t="s">
        <v>107</v>
      </c>
      <c r="C31" s="77" t="s">
        <v>108</v>
      </c>
      <c r="D31" s="78">
        <v>153149.21</v>
      </c>
      <c r="E31" s="78">
        <v>825413.09</v>
      </c>
      <c r="F31" s="79">
        <v>786220.35</v>
      </c>
      <c r="G31" s="80">
        <f>F31/D31*100</f>
        <v>513.36885773031418</v>
      </c>
      <c r="H31" s="80">
        <f>F31/E31*100</f>
        <v>95.251742373021969</v>
      </c>
      <c r="I31" s="64"/>
      <c r="J31" s="51"/>
      <c r="K31" s="47"/>
      <c r="L31" s="47"/>
      <c r="M31" s="47"/>
    </row>
    <row r="32" spans="1:14" ht="47.25" customHeight="1" x14ac:dyDescent="0.25">
      <c r="A32" s="75" t="s">
        <v>109</v>
      </c>
      <c r="B32" s="81" t="s">
        <v>110</v>
      </c>
      <c r="C32" s="77" t="s">
        <v>111</v>
      </c>
      <c r="D32" s="78">
        <v>72600</v>
      </c>
      <c r="E32" s="78">
        <v>0</v>
      </c>
      <c r="F32" s="79">
        <v>189437.43</v>
      </c>
      <c r="G32" s="80">
        <f>F32/D32*100</f>
        <v>260.93309917355373</v>
      </c>
      <c r="H32" s="80" t="e">
        <f>F32/E32*100</f>
        <v>#DIV/0!</v>
      </c>
      <c r="I32" s="64"/>
      <c r="J32" s="51"/>
      <c r="K32" s="47"/>
      <c r="L32" s="47"/>
      <c r="M32" s="47"/>
    </row>
    <row r="33" spans="1:13" ht="27.75" customHeight="1" x14ac:dyDescent="0.25">
      <c r="A33" s="88" t="s">
        <v>71</v>
      </c>
      <c r="B33" s="94" t="s">
        <v>36</v>
      </c>
      <c r="C33" s="96" t="s">
        <v>37</v>
      </c>
      <c r="D33" s="98">
        <v>12706871.390000001</v>
      </c>
      <c r="E33" s="98">
        <v>40000000</v>
      </c>
      <c r="F33" s="100">
        <v>3260279.71</v>
      </c>
      <c r="G33" s="28">
        <f t="shared" si="2"/>
        <v>25.657611617646186</v>
      </c>
      <c r="H33" s="92">
        <f t="shared" si="0"/>
        <v>8.1506992749999991</v>
      </c>
      <c r="I33" s="52"/>
      <c r="J33" s="51"/>
      <c r="K33" s="47"/>
      <c r="L33" s="47"/>
      <c r="M33" s="47"/>
    </row>
    <row r="34" spans="1:13" ht="5.25" hidden="1" customHeight="1" x14ac:dyDescent="0.25">
      <c r="A34" s="89"/>
      <c r="B34" s="95"/>
      <c r="C34" s="97"/>
      <c r="D34" s="102"/>
      <c r="E34" s="99"/>
      <c r="F34" s="101"/>
      <c r="G34" s="28" t="e">
        <f t="shared" si="2"/>
        <v>#DIV/0!</v>
      </c>
      <c r="H34" s="93"/>
      <c r="I34" s="53"/>
      <c r="J34" s="51"/>
      <c r="K34" s="47"/>
      <c r="L34" s="47"/>
      <c r="M34" s="47"/>
    </row>
    <row r="35" spans="1:13" ht="26.25" customHeight="1" x14ac:dyDescent="0.25">
      <c r="A35" s="16" t="s">
        <v>72</v>
      </c>
      <c r="B35" s="17" t="s">
        <v>38</v>
      </c>
      <c r="C35" s="18" t="s">
        <v>39</v>
      </c>
      <c r="D35" s="19">
        <f>D36+D42</f>
        <v>1212540810.74</v>
      </c>
      <c r="E35" s="19">
        <f>E36+E43+E44+E42</f>
        <v>2827581210.6999998</v>
      </c>
      <c r="F35" s="19">
        <f>F36+F43+F44+F42+F41</f>
        <v>1641626734.1800001</v>
      </c>
      <c r="G35" s="28">
        <f t="shared" si="2"/>
        <v>135.38733868908989</v>
      </c>
      <c r="H35" s="66">
        <f t="shared" ref="H35:H36" si="6">F35/E35*100</f>
        <v>58.057633427745003</v>
      </c>
      <c r="I35" s="91"/>
      <c r="J35" s="91"/>
      <c r="K35" s="91"/>
      <c r="L35" s="47"/>
      <c r="M35" s="47"/>
    </row>
    <row r="36" spans="1:13" ht="51.75" x14ac:dyDescent="0.25">
      <c r="A36" s="16" t="s">
        <v>73</v>
      </c>
      <c r="B36" s="17" t="s">
        <v>40</v>
      </c>
      <c r="C36" s="18" t="s">
        <v>41</v>
      </c>
      <c r="D36" s="63">
        <f>D37+D38+D39+D40+D41</f>
        <v>1221083105.3499999</v>
      </c>
      <c r="E36" s="19">
        <f t="shared" ref="E36" si="7">E37+E38+E39+E40</f>
        <v>2827581210.6999998</v>
      </c>
      <c r="F36" s="19">
        <f>F37+F38+F39+F40</f>
        <v>1654381733.8500001</v>
      </c>
      <c r="G36" s="28">
        <f t="shared" si="2"/>
        <v>135.48477794849219</v>
      </c>
      <c r="H36" s="66">
        <f t="shared" si="6"/>
        <v>58.508725676545261</v>
      </c>
      <c r="I36" s="91"/>
      <c r="J36" s="91"/>
      <c r="K36" s="91"/>
      <c r="L36" s="47"/>
      <c r="M36" s="47"/>
    </row>
    <row r="37" spans="1:13" ht="39" customHeight="1" x14ac:dyDescent="0.25">
      <c r="A37" s="16" t="s">
        <v>75</v>
      </c>
      <c r="B37" s="20" t="s">
        <v>42</v>
      </c>
      <c r="C37" s="21" t="s">
        <v>43</v>
      </c>
      <c r="D37" s="23">
        <v>399834231.77999997</v>
      </c>
      <c r="E37" s="23">
        <v>351763581.70999998</v>
      </c>
      <c r="F37" s="22">
        <v>351763581.70999998</v>
      </c>
      <c r="G37" s="28">
        <f t="shared" si="2"/>
        <v>87.977355051367937</v>
      </c>
      <c r="H37" s="66">
        <f t="shared" ref="H37:H38" si="8">F37/E37*100</f>
        <v>100</v>
      </c>
      <c r="I37" s="91"/>
      <c r="J37" s="91"/>
      <c r="K37" s="91"/>
      <c r="L37" s="47"/>
      <c r="M37" s="47"/>
    </row>
    <row r="38" spans="1:13" ht="26.25" x14ac:dyDescent="0.25">
      <c r="A38" s="16" t="s">
        <v>76</v>
      </c>
      <c r="B38" s="20" t="s">
        <v>44</v>
      </c>
      <c r="C38" s="21" t="s">
        <v>45</v>
      </c>
      <c r="D38" s="23">
        <v>219030569.41999999</v>
      </c>
      <c r="E38" s="23">
        <v>1767015823.3399999</v>
      </c>
      <c r="F38" s="22">
        <v>749449459.01999998</v>
      </c>
      <c r="G38" s="28">
        <f t="shared" si="2"/>
        <v>342.1666030474953</v>
      </c>
      <c r="H38" s="66">
        <f t="shared" si="8"/>
        <v>42.413285105924878</v>
      </c>
      <c r="I38" s="91"/>
      <c r="J38" s="91"/>
      <c r="K38" s="91"/>
      <c r="L38" s="47"/>
      <c r="M38" s="47"/>
    </row>
    <row r="39" spans="1:13" ht="26.25" x14ac:dyDescent="0.25">
      <c r="A39" s="16" t="s">
        <v>77</v>
      </c>
      <c r="B39" s="20" t="s">
        <v>46</v>
      </c>
      <c r="C39" s="21" t="s">
        <v>47</v>
      </c>
      <c r="D39" s="23">
        <v>410191443.06999999</v>
      </c>
      <c r="E39" s="23">
        <v>671170841.64999998</v>
      </c>
      <c r="F39" s="22">
        <v>524774981.18000001</v>
      </c>
      <c r="G39" s="28">
        <f t="shared" si="2"/>
        <v>127.93416099868425</v>
      </c>
      <c r="H39" s="66">
        <f t="shared" ref="H39:H40" si="9">F39/E39*100</f>
        <v>78.187988603601767</v>
      </c>
      <c r="I39" s="91"/>
      <c r="J39" s="91"/>
      <c r="K39" s="91"/>
      <c r="L39" s="47"/>
      <c r="M39" s="47"/>
    </row>
    <row r="40" spans="1:13" ht="26.25" x14ac:dyDescent="0.25">
      <c r="A40" s="16" t="s">
        <v>78</v>
      </c>
      <c r="B40" s="20" t="s">
        <v>48</v>
      </c>
      <c r="C40" s="21" t="s">
        <v>49</v>
      </c>
      <c r="D40" s="23">
        <v>192026861.08000001</v>
      </c>
      <c r="E40" s="23">
        <v>37630964</v>
      </c>
      <c r="F40" s="22">
        <v>28393711.940000001</v>
      </c>
      <c r="G40" s="28">
        <f t="shared" si="2"/>
        <v>14.786323007264562</v>
      </c>
      <c r="H40" s="66">
        <f t="shared" si="9"/>
        <v>75.453054936355073</v>
      </c>
      <c r="I40" s="91"/>
      <c r="J40" s="91"/>
      <c r="K40" s="91"/>
      <c r="L40" s="47"/>
      <c r="M40" s="47"/>
    </row>
    <row r="41" spans="1:13" ht="39" x14ac:dyDescent="0.25">
      <c r="A41" s="16" t="s">
        <v>74</v>
      </c>
      <c r="B41" s="20" t="s">
        <v>87</v>
      </c>
      <c r="C41" s="21" t="s">
        <v>88</v>
      </c>
      <c r="D41" s="23">
        <v>0</v>
      </c>
      <c r="E41" s="23">
        <v>0</v>
      </c>
      <c r="F41" s="22">
        <v>0</v>
      </c>
      <c r="G41" s="28">
        <v>0</v>
      </c>
      <c r="H41" s="66">
        <v>0</v>
      </c>
      <c r="I41" s="61"/>
      <c r="J41" s="61"/>
      <c r="K41" s="61"/>
      <c r="L41" s="47"/>
      <c r="M41" s="47"/>
    </row>
    <row r="42" spans="1:13" ht="115.5" x14ac:dyDescent="0.25">
      <c r="A42" s="16" t="s">
        <v>102</v>
      </c>
      <c r="B42" s="20" t="s">
        <v>86</v>
      </c>
      <c r="C42" s="21" t="s">
        <v>56</v>
      </c>
      <c r="D42" s="23">
        <v>-8542294.6099999994</v>
      </c>
      <c r="E42" s="23">
        <v>0</v>
      </c>
      <c r="F42" s="22">
        <v>-12754999.67</v>
      </c>
      <c r="G42" s="28">
        <f t="shared" si="2"/>
        <v>149.31584840293868</v>
      </c>
      <c r="H42" s="82">
        <v>0</v>
      </c>
      <c r="I42" s="48"/>
      <c r="J42" s="48"/>
      <c r="K42" s="48"/>
      <c r="L42" s="47"/>
      <c r="M42" s="47"/>
    </row>
    <row r="43" spans="1:13" ht="48.75" hidden="1" x14ac:dyDescent="0.25">
      <c r="A43" s="16"/>
      <c r="B43" s="10"/>
      <c r="C43" s="1" t="s">
        <v>54</v>
      </c>
      <c r="D43" s="59"/>
      <c r="E43" s="8">
        <v>0</v>
      </c>
      <c r="F43" s="6">
        <v>0</v>
      </c>
      <c r="G43" s="59"/>
      <c r="H43" s="8"/>
      <c r="I43" s="7"/>
      <c r="J43" s="7"/>
      <c r="K43" s="7"/>
      <c r="L43" s="5"/>
      <c r="M43" s="5"/>
    </row>
    <row r="44" spans="1:13" ht="48.75" hidden="1" x14ac:dyDescent="0.25">
      <c r="A44" s="16"/>
      <c r="B44" s="10" t="s">
        <v>50</v>
      </c>
      <c r="C44" s="1" t="s">
        <v>51</v>
      </c>
      <c r="D44" s="59"/>
      <c r="E44" s="8">
        <v>0</v>
      </c>
      <c r="F44" s="6">
        <v>0</v>
      </c>
      <c r="G44" s="59"/>
      <c r="H44" s="8"/>
      <c r="I44" s="90"/>
      <c r="J44" s="90"/>
      <c r="K44" s="90"/>
      <c r="L44" s="5"/>
      <c r="M44" s="5"/>
    </row>
    <row r="45" spans="1:13" x14ac:dyDescent="0.25">
      <c r="F45" s="15"/>
    </row>
    <row r="46" spans="1:13" x14ac:dyDescent="0.25">
      <c r="F46" s="15"/>
    </row>
  </sheetData>
  <mergeCells count="14">
    <mergeCell ref="I44:K44"/>
    <mergeCell ref="I37:K40"/>
    <mergeCell ref="I35:K36"/>
    <mergeCell ref="H33:H34"/>
    <mergeCell ref="B33:B34"/>
    <mergeCell ref="C33:C34"/>
    <mergeCell ref="E33:E34"/>
    <mergeCell ref="F33:F34"/>
    <mergeCell ref="D33:D34"/>
    <mergeCell ref="B2:J2"/>
    <mergeCell ref="I16:M18"/>
    <mergeCell ref="I11:M15"/>
    <mergeCell ref="I8:M8"/>
    <mergeCell ref="A33:A34"/>
  </mergeCells>
  <phoneticPr fontId="20" type="noConversion"/>
  <pageMargins left="0.31496062992125984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2024-10-08T22:24:10Z</dcterms:modified>
</cp:coreProperties>
</file>