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DA3CD4DD-CEFA-413E-ACFB-360280AD64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30" i="1"/>
  <c r="H10" i="1"/>
  <c r="G10" i="1"/>
  <c r="G46" i="1" l="1"/>
  <c r="G44" i="1" l="1"/>
  <c r="F27" i="1" l="1"/>
  <c r="E22" i="1"/>
  <c r="E30" i="1"/>
  <c r="D22" i="1"/>
  <c r="D30" i="1"/>
  <c r="D39" i="1" l="1"/>
  <c r="D27" i="1" l="1"/>
  <c r="D13" i="1"/>
  <c r="D18" i="1"/>
  <c r="G41" i="1" l="1"/>
  <c r="G9" i="1" l="1"/>
  <c r="G11" i="1"/>
  <c r="G14" i="1"/>
  <c r="G15" i="1"/>
  <c r="G16" i="1"/>
  <c r="G17" i="1"/>
  <c r="G19" i="1"/>
  <c r="G20" i="1"/>
  <c r="G21" i="1"/>
  <c r="G23" i="1"/>
  <c r="G24" i="1"/>
  <c r="G25" i="1"/>
  <c r="G26" i="1"/>
  <c r="G28" i="1"/>
  <c r="G29" i="1"/>
  <c r="G31" i="1"/>
  <c r="G32" i="1"/>
  <c r="G36" i="1"/>
  <c r="G37" i="1"/>
  <c r="G40" i="1"/>
  <c r="G42" i="1"/>
  <c r="G43" i="1"/>
  <c r="H26" i="1" l="1"/>
  <c r="G27" i="1"/>
  <c r="E27" i="1"/>
  <c r="H41" i="1"/>
  <c r="H43" i="1"/>
  <c r="H40" i="1"/>
  <c r="H42" i="1"/>
  <c r="H36" i="1"/>
  <c r="H32" i="1"/>
  <c r="H28" i="1"/>
  <c r="H29" i="1"/>
  <c r="H31" i="1"/>
  <c r="H23" i="1"/>
  <c r="H24" i="1"/>
  <c r="H25" i="1"/>
  <c r="H9" i="1"/>
  <c r="H11" i="1"/>
  <c r="H14" i="1"/>
  <c r="H16" i="1"/>
  <c r="H17" i="1"/>
  <c r="H19" i="1"/>
  <c r="H20" i="1"/>
  <c r="H21" i="1"/>
  <c r="F39" i="1"/>
  <c r="F38" i="1" s="1"/>
  <c r="H30" i="1" l="1"/>
  <c r="G30" i="1"/>
  <c r="G22" i="1"/>
  <c r="H27" i="1"/>
  <c r="H22" i="1"/>
  <c r="D38" i="1"/>
  <c r="G38" i="1" s="1"/>
  <c r="G39" i="1"/>
  <c r="D8" i="1"/>
  <c r="D7" i="1" s="1"/>
  <c r="E13" i="1" l="1"/>
  <c r="F13" i="1"/>
  <c r="H13" i="1" l="1"/>
  <c r="G13" i="1"/>
  <c r="D6" i="1"/>
  <c r="E39" i="1"/>
  <c r="E18" i="1"/>
  <c r="E8" i="1" s="1"/>
  <c r="F18" i="1"/>
  <c r="F8" i="1" s="1"/>
  <c r="H18" i="1" l="1"/>
  <c r="G18" i="1"/>
  <c r="E38" i="1"/>
  <c r="H38" i="1" s="1"/>
  <c r="H39" i="1"/>
  <c r="G8" i="1"/>
  <c r="E7" i="1"/>
  <c r="E6" i="1" l="1"/>
  <c r="F7" i="1"/>
  <c r="G7" i="1" s="1"/>
  <c r="H8" i="1"/>
  <c r="F6" i="1" l="1"/>
  <c r="G6" i="1" s="1"/>
  <c r="H7" i="1"/>
  <c r="H6" i="1" l="1"/>
</calcChain>
</file>

<file path=xl/sharedStrings.xml><?xml version="1.0" encoding="utf-8"?>
<sst xmlns="http://schemas.openxmlformats.org/spreadsheetml/2006/main" count="125" uniqueCount="124">
  <si>
    <t>КБК</t>
  </si>
  <si>
    <t>Наименование доходов</t>
  </si>
  <si>
    <t>Доходы всего:</t>
  </si>
  <si>
    <t>1 00 00000 00 0000 000</t>
  </si>
  <si>
    <t>НАЛОГОВЫЕ И НЕНАЛОГОВЫЕ ДОХОДЫ</t>
  </si>
  <si>
    <t>НАЛОГОВЫЕ 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</si>
  <si>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</si>
  <si>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</si>
  <si>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</si>
  <si>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РФ</t>
  </si>
  <si>
    <t>1 05 00000 00 0000 000</t>
  </si>
  <si>
    <t>НАЛОГИ НА СОВОКУПНЫЙ ДОХОД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</si>
  <si>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</si>
  <si>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</si>
  <si>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</si>
  <si>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</si>
  <si>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</si>
  <si>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</si>
  <si>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1 06 00000 00 0000 000</t>
  </si>
  <si>
    <t>НАЛОГИ НА ИМУЩЕСТВО</t>
  </si>
  <si>
    <t>1 06 01000 04 0000 110</t>
  </si>
  <si>
    <t>Налог на имущество физических лиц</t>
  </si>
  <si>
    <t>1 06 06000 04 0000 110</t>
  </si>
  <si>
    <t>Земельный налог</t>
  </si>
  <si>
    <t>1 08 00000 01 0000 110</t>
  </si>
  <si>
    <t>ГОСУДАРСТВЕННАЯ ПОШЛИНА</t>
  </si>
  <si>
    <t>НЕНАЛОГОВЫЕ ДОХОДЫ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</si>
  <si>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</si>
  <si>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</si>
  <si>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</si>
  <si>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Платежи при пользовании природными ресурсами</t>
  </si>
  <si>
    <t>1 13 00000 04 0000 130</t>
  </si>
  <si>
    <t>Доходы от оказания платных услуг (работ) и компенсации затрат государства</t>
  </si>
  <si>
    <t>1 14 00000 04 0000 400</t>
  </si>
  <si>
    <t>Доходы от продажи материальных и нематериальных активов</t>
  </si>
  <si>
    <t>Штрафы, санкции, возмещение ущерба</t>
  </si>
  <si>
    <t>1 17 00000 04 0000 180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</si>
  <si>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</si>
  <si>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</si>
  <si>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</si>
  <si>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</si>
  <si>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РФ</t>
  </si>
  <si>
    <t xml:space="preserve">2 02 10000 00 0000 150 </t>
  </si>
  <si>
    <t>Дотации бюджетам субъектов Российской Федерации и муниципальных образований</t>
  </si>
  <si>
    <t xml:space="preserve">2 02 20000 00 0000 150 </t>
  </si>
  <si>
    <t>Субсидии бюджетам бюджетной системы РФ</t>
  </si>
  <si>
    <t xml:space="preserve">2 02 30000 00 0000 150 </t>
  </si>
  <si>
    <t>Субвенции бюджетам бюджетной системы РФ</t>
  </si>
  <si>
    <t xml:space="preserve">2 02 40000 00 0000 150 </t>
  </si>
  <si>
    <t xml:space="preserve">Иные межбюджетные трансферты </t>
  </si>
  <si>
    <t xml:space="preserve">2 19 00000 00 0000 150 </t>
  </si>
  <si>
    <t xml:space="preserve">Возврат остатков субсидий, субвенций и иных межбюджетных трансфертов, имеющих целевое назначение прошлых лет  </t>
  </si>
  <si>
    <t>УСНО</t>
  </si>
  <si>
    <t>1 05 01010 02 0000 110</t>
  </si>
  <si>
    <t>Доходы бюджета от возврата остатков субсидий, субвенций и иных межбюджетных трансфертов прошлых лет</t>
  </si>
  <si>
    <t>№ п/п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</si>
  <si>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значесния городских округов</t>
  </si>
  <si>
    <t>6.1</t>
  </si>
  <si>
    <t>6.2</t>
  </si>
  <si>
    <t>6.3</t>
  </si>
  <si>
    <t>6.4</t>
  </si>
  <si>
    <t>7</t>
  </si>
  <si>
    <t>7.1</t>
  </si>
  <si>
    <t>7.2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</si>
  <si>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</si>
  <si>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</si>
  <si>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</si>
  <si>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</si>
  <si>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</si>
  <si>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</si>
  <si>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</si>
  <si>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</si>
  <si>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</si>
  <si>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</si>
  <si>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</si>
  <si>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17.1</t>
  </si>
  <si>
    <t>17.2</t>
  </si>
  <si>
    <t>17.3</t>
  </si>
  <si>
    <t>17.4</t>
  </si>
  <si>
    <t>Доходы от продажи земельных участков, государственная собственность на которые не разграничена</t>
  </si>
  <si>
    <t>Доходы от реализации иного имущества, находящегося в собственности городских округов</t>
  </si>
  <si>
    <t xml:space="preserve">Административные штрафы, установленные Кодексом Российской Федерации об административных правонарушениях
</t>
  </si>
  <si>
    <t>1 16 01000 01 0000 140</t>
  </si>
  <si>
    <t>1 16 02000 02 0000 140</t>
  </si>
  <si>
    <t xml:space="preserve">Административные штрафы, установленные законами субъектов Российской Федерации об административных правонарушениях
</t>
  </si>
  <si>
    <t>2 19 00000 04 0000 150</t>
  </si>
  <si>
    <t>2 08 04000 00 0000 150</t>
  </si>
  <si>
    <t>Перечисления из бюджетов городских округов, для осуществления возврата</t>
  </si>
  <si>
    <t>Доходы от реализации имущества</t>
  </si>
  <si>
    <t>1 14 00000 00 0000 130</t>
  </si>
  <si>
    <t>13.1</t>
  </si>
  <si>
    <t>14.1</t>
  </si>
  <si>
    <t>13.2</t>
  </si>
  <si>
    <t>1 16 00000 00 0000 130</t>
  </si>
  <si>
    <t>14.2</t>
  </si>
  <si>
    <t>7=6/4*100</t>
  </si>
  <si>
    <t>8=6/5*100</t>
  </si>
  <si>
    <t>19</t>
  </si>
  <si>
    <t>14.3</t>
  </si>
  <si>
    <t>1 16 07090 04 0000 140</t>
  </si>
  <si>
    <t xml:space="preserve">Иные штрафы, неустойки, пени уплаченные в соответствии с законом или договором </t>
  </si>
  <si>
    <t>14.4</t>
  </si>
  <si>
    <t xml:space="preserve">1 16 10000 00 0000 140 </t>
  </si>
  <si>
    <t>Платежи в целях возмещения причинённого ущерба (убытков)</t>
  </si>
  <si>
    <t>Доходы бюджетов городских округов от возврата организациями остатков субсидий прошлых лет</t>
  </si>
  <si>
    <t>20</t>
  </si>
  <si>
    <t>2 1804000 00 0000 150</t>
  </si>
  <si>
    <t>Информация по исполнению бюджета городского округа Большой Камень по состоянию на 01.07.2025</t>
  </si>
  <si>
    <t>Исполнение на 01.07.2024</t>
  </si>
  <si>
    <t>1 14 06012 04 0000 130</t>
  </si>
  <si>
    <t>1 14 02043 04 0000 130</t>
  </si>
  <si>
    <t xml:space="preserve">План 2025 (Решение Думы городского округа Большой Камень № 260 от 27.03.2025) </t>
  </si>
  <si>
    <t xml:space="preserve">Сраснительные показатели исполнения на 01.07.2025 к плану 2025 г. (Решение Думы городского округа Большой Камень № 260 от 27.03.2025) </t>
  </si>
  <si>
    <t>Исполнение на 01.07.2025</t>
  </si>
  <si>
    <t>Сравнительные показатели исполения на 01.07.2025 по отношению к 01.07.2024, %</t>
  </si>
  <si>
    <t>5.1</t>
  </si>
  <si>
    <t>1 03 03000 01 0000 110</t>
  </si>
  <si>
    <t>Туристический налог</t>
  </si>
  <si>
    <t>1 03 00000 00 0000 110</t>
  </si>
  <si>
    <t>Налоги на товары (работы, услуги), реализуемые на территории Российской Федерации</t>
  </si>
  <si>
    <t>5.2</t>
  </si>
  <si>
    <t>14.5</t>
  </si>
  <si>
    <t>1 16 11000 00 0000 140</t>
  </si>
  <si>
    <t>Платежи, упоачиваемые в целях возмещения вреда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</si>
</sst>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17">
    <xf numFmtId="0" fontId="0" fillId="0" borderId="0" xfId="0"/>
    <xf numFmtId="0" fontId="2" fillId="0" borderId="1" xfId="0" applyFont="1" applyBorder="1" applyAlignment="1">
      <alignment horizontal="left" wrapText="1" readingOrder="1"/>
    </xf>
    <xf numFmtId="0" fontId="1" fillId="0" borderId="0" xfId="0" applyFont="1" applyAlignment="1">
      <alignment vertical="center" wrapText="1" readingOrder="1"/>
    </xf>
    <xf numFmtId="0" fontId="5" fillId="0" borderId="0" xfId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8" fillId="0" borderId="0" xfId="0" applyFont="1" applyAlignment="1">
      <alignment horizontal="left" vertical="center" wrapText="1" readingOrder="1"/>
    </xf>
    <xf numFmtId="4" fontId="11" fillId="0" borderId="10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4" fillId="0" borderId="0" xfId="0" applyFont="1"/>
    <xf numFmtId="49" fontId="0" fillId="0" borderId="10" xfId="0" applyNumberForma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wrapText="1" readingOrder="1"/>
    </xf>
    <xf numFmtId="4" fontId="16" fillId="0" borderId="8" xfId="0" applyNumberFormat="1" applyFont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wrapText="1" readingOrder="1"/>
    </xf>
    <xf numFmtId="4" fontId="17" fillId="0" borderId="10" xfId="0" applyNumberFormat="1" applyFont="1" applyBorder="1" applyAlignment="1">
      <alignment horizontal="center" vertical="center" wrapText="1" readingOrder="1"/>
    </xf>
    <xf numFmtId="0" fontId="14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 readingOrder="1"/>
    </xf>
    <xf numFmtId="4" fontId="19" fillId="0" borderId="8" xfId="0" applyNumberFormat="1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left" vertical="center" wrapText="1" readingOrder="1"/>
    </xf>
    <xf numFmtId="0" fontId="19" fillId="0" borderId="1" xfId="0" applyFont="1" applyBorder="1" applyAlignment="1">
      <alignment horizontal="left" wrapText="1" readingOrder="1"/>
    </xf>
    <xf numFmtId="0" fontId="10" fillId="0" borderId="9" xfId="0" applyFont="1" applyBorder="1" applyAlignment="1">
      <alignment horizontal="center" vertical="center" wrapText="1" readingOrder="1"/>
    </xf>
    <xf numFmtId="49" fontId="14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readingOrder="1"/>
    </xf>
    <xf numFmtId="4" fontId="10" fillId="0" borderId="8" xfId="0" applyNumberFormat="1" applyFont="1" applyBorder="1" applyAlignment="1">
      <alignment horizontal="center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wrapText="1" readingOrder="1"/>
    </xf>
    <xf numFmtId="4" fontId="12" fillId="0" borderId="8" xfId="0" applyNumberFormat="1" applyFont="1" applyBorder="1" applyAlignment="1">
      <alignment horizontal="center" vertical="center" wrapText="1" readingOrder="1"/>
    </xf>
    <xf numFmtId="4" fontId="12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4" fontId="11" fillId="0" borderId="1" xfId="0" applyNumberFormat="1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wrapText="1" readingOrder="1"/>
    </xf>
    <xf numFmtId="0" fontId="0" fillId="2" borderId="0" xfId="0" applyFill="1"/>
    <xf numFmtId="0" fontId="1" fillId="2" borderId="0" xfId="0" applyFont="1" applyFill="1" applyAlignment="1">
      <alignment vertical="center" wrapText="1" readingOrder="1"/>
    </xf>
    <xf numFmtId="0" fontId="7" fillId="2" borderId="0" xfId="0" applyFont="1" applyFill="1" applyAlignment="1">
      <alignment horizontal="left" vertical="center" wrapText="1" readingOrder="1"/>
    </xf>
    <xf numFmtId="0" fontId="6" fillId="2" borderId="0" xfId="0" applyFont="1" applyFill="1"/>
    <xf numFmtId="0" fontId="8" fillId="2" borderId="0" xfId="0" applyFont="1" applyFill="1" applyAlignment="1">
      <alignment horizontal="left" vertical="center" wrapText="1" readingOrder="1"/>
    </xf>
    <xf numFmtId="0" fontId="8" fillId="2" borderId="13" xfId="0" applyFont="1" applyFill="1" applyBorder="1" applyAlignment="1">
      <alignment horizontal="left" vertical="center" wrapText="1" readingOrder="1"/>
    </xf>
    <xf numFmtId="0" fontId="8" fillId="2" borderId="15" xfId="0" applyFont="1" applyFill="1" applyBorder="1" applyAlignment="1">
      <alignment horizontal="left" vertical="center" wrapText="1" readingOrder="1"/>
    </xf>
    <xf numFmtId="0" fontId="6" fillId="2" borderId="15" xfId="0" applyFont="1" applyFill="1" applyBorder="1"/>
    <xf numFmtId="0" fontId="8" fillId="2" borderId="0" xfId="0" applyFont="1" applyFill="1" applyBorder="1" applyAlignment="1">
      <alignment vertical="center" wrapText="1" readingOrder="1"/>
    </xf>
    <xf numFmtId="0" fontId="11" fillId="2" borderId="16" xfId="0" applyFont="1" applyFill="1" applyBorder="1" applyAlignment="1">
      <alignment horizontal="left" vertical="center" wrapText="1" readingOrder="1"/>
    </xf>
    <xf numFmtId="0" fontId="5" fillId="0" borderId="0" xfId="1" applyFont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left" vertical="center" wrapText="1" readingOrder="1"/>
    </xf>
    <xf numFmtId="0" fontId="11" fillId="2" borderId="19" xfId="0" applyFont="1" applyFill="1" applyBorder="1" applyAlignment="1">
      <alignment horizontal="left" vertical="center" wrapText="1" readingOrder="1"/>
    </xf>
    <xf numFmtId="4" fontId="11" fillId="0" borderId="0" xfId="0" applyNumberFormat="1" applyFont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11" fillId="0" borderId="2" xfId="0" applyFont="1" applyBorder="1" applyAlignment="1">
      <alignment horizontal="left" vertical="center" wrapText="1" readingOrder="1"/>
    </xf>
    <xf numFmtId="4" fontId="16" fillId="0" borderId="4" xfId="0" applyNumberFormat="1" applyFont="1" applyBorder="1" applyAlignment="1">
      <alignment horizontal="center" vertical="center" wrapText="1" readingOrder="1"/>
    </xf>
    <xf numFmtId="0" fontId="11" fillId="2" borderId="20" xfId="0" applyFont="1" applyFill="1" applyBorder="1" applyAlignment="1">
      <alignment horizontal="left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4" fontId="8" fillId="0" borderId="1" xfId="0" applyNumberFormat="1" applyFont="1" applyBorder="1" applyAlignment="1">
      <alignment horizontal="center" vertical="center" wrapText="1" readingOrder="1"/>
    </xf>
    <xf numFmtId="0" fontId="21" fillId="0" borderId="0" xfId="1" applyFont="1" applyAlignment="1">
      <alignment horizontal="center" vertical="center" wrapText="1"/>
    </xf>
    <xf numFmtId="4" fontId="0" fillId="0" borderId="0" xfId="0" applyNumberFormat="1"/>
    <xf numFmtId="4" fontId="6" fillId="2" borderId="0" xfId="0" applyNumberFormat="1" applyFont="1" applyFill="1"/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left" vertical="center" wrapText="1" readingOrder="1"/>
    </xf>
    <xf numFmtId="4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4" fontId="11" fillId="0" borderId="2" xfId="0" applyNumberFormat="1" applyFont="1" applyBorder="1" applyAlignment="1">
      <alignment horizontal="center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0" fontId="5" fillId="0" borderId="0" xfId="1" applyFont="1" applyAlignment="1">
      <alignment vertical="center" wrapText="1"/>
    </xf>
    <xf numFmtId="4" fontId="11" fillId="0" borderId="8" xfId="0" applyNumberFormat="1" applyFont="1" applyBorder="1" applyAlignment="1">
      <alignment horizontal="center" vertical="center" wrapText="1" readingOrder="1"/>
    </xf>
    <xf numFmtId="4" fontId="19" fillId="0" borderId="10" xfId="0" applyNumberFormat="1" applyFont="1" applyBorder="1" applyAlignment="1">
      <alignment horizontal="center" vertical="center" wrapText="1" readingOrder="1"/>
    </xf>
    <xf numFmtId="4" fontId="10" fillId="0" borderId="11" xfId="0" applyNumberFormat="1" applyFont="1" applyBorder="1" applyAlignment="1">
      <alignment horizontal="center" vertical="center" wrapText="1" readingOrder="1"/>
    </xf>
    <xf numFmtId="4" fontId="10" fillId="0" borderId="10" xfId="0" applyNumberFormat="1" applyFont="1" applyBorder="1" applyAlignment="1">
      <alignment horizontal="center" vertical="center" wrapText="1" readingOrder="1"/>
    </xf>
    <xf numFmtId="0" fontId="0" fillId="0" borderId="0" xfId="0" applyFont="1"/>
    <xf numFmtId="4" fontId="10" fillId="2" borderId="10" xfId="0" applyNumberFormat="1" applyFont="1" applyFill="1" applyBorder="1" applyAlignment="1">
      <alignment horizontal="center" vertical="center" wrapText="1" readingOrder="1"/>
    </xf>
    <xf numFmtId="4" fontId="19" fillId="0" borderId="11" xfId="0" applyNumberFormat="1" applyFont="1" applyBorder="1" applyAlignment="1">
      <alignment horizontal="center" vertical="center" wrapText="1" readingOrder="1"/>
    </xf>
    <xf numFmtId="0" fontId="22" fillId="0" borderId="10" xfId="0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 wrapText="1" readingOrder="1"/>
    </xf>
    <xf numFmtId="0" fontId="23" fillId="2" borderId="15" xfId="0" applyFont="1" applyFill="1" applyBorder="1"/>
    <xf numFmtId="0" fontId="23" fillId="2" borderId="0" xfId="0" applyFont="1" applyFill="1"/>
    <xf numFmtId="0" fontId="13" fillId="0" borderId="0" xfId="0" applyFont="1"/>
    <xf numFmtId="0" fontId="7" fillId="2" borderId="0" xfId="0" applyFont="1" applyFill="1" applyAlignment="1">
      <alignment horizontal="left" vertical="center" wrapText="1" readingOrder="1"/>
    </xf>
    <xf numFmtId="0" fontId="7" fillId="2" borderId="0" xfId="0" applyFont="1" applyFill="1" applyAlignment="1">
      <alignment horizontal="left" vertical="center" wrapText="1" readingOrder="1"/>
    </xf>
    <xf numFmtId="0" fontId="7" fillId="2" borderId="0" xfId="0" applyFont="1" applyFill="1" applyBorder="1" applyAlignment="1">
      <alignment horizontal="left" vertical="center" wrapText="1" readingOrder="1"/>
    </xf>
    <xf numFmtId="0" fontId="7" fillId="2" borderId="15" xfId="0" applyFont="1" applyFill="1" applyBorder="1" applyAlignment="1">
      <alignment horizontal="left" vertical="center" wrapText="1" readingOrder="1"/>
    </xf>
    <xf numFmtId="0" fontId="7" fillId="2" borderId="0" xfId="0" applyFont="1" applyFill="1" applyAlignment="1">
      <alignment vertical="center" wrapText="1"/>
    </xf>
    <xf numFmtId="49" fontId="22" fillId="0" borderId="11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 readingOrder="1"/>
    </xf>
    <xf numFmtId="0" fontId="8" fillId="2" borderId="0" xfId="0" applyFont="1" applyFill="1" applyAlignment="1">
      <alignment horizontal="left" vertical="center" wrapText="1" readingOrder="1"/>
    </xf>
    <xf numFmtId="4" fontId="19" fillId="0" borderId="11" xfId="0" applyNumberFormat="1" applyFont="1" applyBorder="1" applyAlignment="1">
      <alignment horizontal="center" vertical="center" wrapText="1" readingOrder="1"/>
    </xf>
    <xf numFmtId="4" fontId="19" fillId="0" borderId="12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left" vertical="center" wrapText="1" readingOrder="1"/>
    </xf>
    <xf numFmtId="0" fontId="12" fillId="0" borderId="3" xfId="0" applyFont="1" applyBorder="1" applyAlignment="1">
      <alignment horizontal="left" vertical="center" wrapText="1" readingOrder="1"/>
    </xf>
    <xf numFmtId="4" fontId="12" fillId="0" borderId="2" xfId="0" applyNumberFormat="1" applyFont="1" applyBorder="1" applyAlignment="1">
      <alignment horizontal="center" vertical="center" wrapText="1" readingOrder="1"/>
    </xf>
    <xf numFmtId="4" fontId="12" fillId="0" borderId="14" xfId="0" applyNumberFormat="1" applyFont="1" applyBorder="1" applyAlignment="1">
      <alignment horizontal="center" vertical="center" wrapText="1" readingOrder="1"/>
    </xf>
    <xf numFmtId="0" fontId="22" fillId="0" borderId="3" xfId="0" applyFont="1" applyBorder="1" applyAlignment="1">
      <alignment horizontal="center" vertical="center" wrapText="1" readingOrder="1"/>
    </xf>
    <xf numFmtId="4" fontId="19" fillId="2" borderId="8" xfId="0" applyNumberFormat="1" applyFont="1" applyFill="1" applyBorder="1" applyAlignment="1">
      <alignment horizontal="center" vertical="center" wrapText="1" readingOrder="1"/>
    </xf>
    <xf numFmtId="4" fontId="10" fillId="2" borderId="8" xfId="0" applyNumberFormat="1" applyFont="1" applyFill="1" applyBorder="1" applyAlignment="1">
      <alignment horizontal="center" vertical="center" wrapText="1" readingOrder="1"/>
    </xf>
    <xf numFmtId="4" fontId="12" fillId="2" borderId="8" xfId="0" applyNumberFormat="1" applyFont="1" applyFill="1" applyBorder="1" applyAlignment="1">
      <alignment horizontal="center" vertical="center" wrapText="1" readingOrder="1"/>
    </xf>
    <xf numFmtId="4" fontId="10" fillId="2" borderId="11" xfId="0" applyNumberFormat="1" applyFont="1" applyFill="1" applyBorder="1" applyAlignment="1">
      <alignment horizontal="center" vertical="center" wrapText="1" readingOrder="1"/>
    </xf>
    <xf numFmtId="49" fontId="11" fillId="2" borderId="5" xfId="0" applyNumberFormat="1" applyFont="1" applyFill="1" applyBorder="1" applyAlignment="1">
      <alignment horizontal="center" vertical="center" wrapText="1" readingOrder="1"/>
    </xf>
    <xf numFmtId="4" fontId="11" fillId="2" borderId="8" xfId="0" applyNumberFormat="1" applyFont="1" applyFill="1" applyBorder="1" applyAlignment="1">
      <alignment horizontal="center" vertical="center" wrapText="1" readingOrder="1"/>
    </xf>
    <xf numFmtId="4" fontId="11" fillId="2" borderId="4" xfId="0" applyNumberFormat="1" applyFont="1" applyFill="1" applyBorder="1" applyAlignment="1">
      <alignment horizontal="center" vertical="center" wrapText="1" readingOrder="1"/>
    </xf>
    <xf numFmtId="4" fontId="12" fillId="2" borderId="4" xfId="0" applyNumberFormat="1" applyFont="1" applyFill="1" applyBorder="1" applyAlignment="1">
      <alignment horizontal="center" vertical="center" wrapText="1" readingOrder="1"/>
    </xf>
    <xf numFmtId="4" fontId="12" fillId="2" borderId="6" xfId="0" applyNumberFormat="1" applyFont="1" applyFill="1" applyBorder="1" applyAlignment="1">
      <alignment horizontal="center" vertical="center" wrapText="1" readingOrder="1"/>
    </xf>
    <xf numFmtId="4" fontId="16" fillId="2" borderId="8" xfId="0" applyNumberFormat="1" applyFont="1" applyFill="1" applyBorder="1" applyAlignment="1">
      <alignment horizontal="center" vertical="center" wrapText="1" readingOrder="1"/>
    </xf>
    <xf numFmtId="4" fontId="17" fillId="2" borderId="8" xfId="0" applyNumberFormat="1" applyFont="1" applyFill="1" applyBorder="1" applyAlignment="1">
      <alignment horizontal="center" vertical="center" wrapText="1" readingOrder="1"/>
    </xf>
  </cellXfs>
  <cellStyles count="2">
    <cellStyle name="xl24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8"/>
  <sheetViews>
    <sheetView tabSelected="1" workbookViewId="0">
      <selection activeCell="A12" sqref="A12"/>
    </sheetView>
  </sheetViews>
  <sheetFormatPr defaultRowHeight="15" x14ac:dyDescent="0.25"/>
  <cols>
    <col min="1" max="1" width="7.85546875" style="10" customWidth="1"/>
    <col min="2" max="2" width="20.7109375" customWidth="1"/>
    <col min="3" max="3" width="27.42578125" customWidth="1"/>
    <col min="4" max="4" width="16.42578125" customWidth="1"/>
    <col min="5" max="5" width="17.85546875" style="14" customWidth="1"/>
    <col min="6" max="7" width="15.140625" style="14" customWidth="1"/>
    <col min="8" max="8" width="14.7109375" style="14" customWidth="1"/>
    <col min="9" max="9" width="0.140625" hidden="1" customWidth="1"/>
    <col min="11" max="11" width="11.42578125" bestFit="1" customWidth="1"/>
    <col min="14" max="14" width="13.5703125" bestFit="1" customWidth="1"/>
  </cols>
  <sheetData>
    <row r="2" spans="1:13" ht="27.75" customHeight="1" x14ac:dyDescent="0.25">
      <c r="A2" s="94" t="s">
        <v>107</v>
      </c>
      <c r="B2" s="94"/>
      <c r="C2" s="94"/>
      <c r="D2" s="94"/>
      <c r="E2" s="94"/>
      <c r="F2" s="94"/>
      <c r="G2" s="94"/>
      <c r="H2" s="94"/>
      <c r="I2" s="72"/>
      <c r="J2" s="72"/>
      <c r="K2" s="2"/>
      <c r="L2" s="2"/>
      <c r="M2" s="2"/>
    </row>
    <row r="3" spans="1:13" ht="17.25" customHeight="1" x14ac:dyDescent="0.25">
      <c r="B3" s="3"/>
      <c r="C3" s="3"/>
      <c r="D3" s="51"/>
      <c r="E3" s="63"/>
      <c r="F3" s="63"/>
      <c r="G3" s="63"/>
      <c r="H3" s="63"/>
      <c r="I3" s="3"/>
      <c r="J3" s="3"/>
      <c r="K3" s="2"/>
      <c r="L3" s="2"/>
      <c r="M3" s="2"/>
    </row>
    <row r="4" spans="1:13" ht="126" customHeight="1" x14ac:dyDescent="0.25">
      <c r="A4" s="11" t="s">
        <v>55</v>
      </c>
      <c r="B4" s="8" t="s">
        <v>0</v>
      </c>
      <c r="C4" s="4" t="s">
        <v>1</v>
      </c>
      <c r="D4" s="13" t="s">
        <v>108</v>
      </c>
      <c r="E4" s="13" t="s">
        <v>111</v>
      </c>
      <c r="F4" s="12" t="s">
        <v>113</v>
      </c>
      <c r="G4" s="60" t="s">
        <v>114</v>
      </c>
      <c r="H4" s="60" t="s">
        <v>112</v>
      </c>
      <c r="I4" s="41"/>
      <c r="J4" s="42"/>
      <c r="K4" s="42"/>
      <c r="L4" s="42"/>
      <c r="M4" s="42"/>
    </row>
    <row r="5" spans="1:13" ht="16.5" customHeight="1" x14ac:dyDescent="0.25">
      <c r="A5" s="80">
        <v>1</v>
      </c>
      <c r="B5" s="8">
        <v>2</v>
      </c>
      <c r="C5" s="4">
        <v>3</v>
      </c>
      <c r="D5" s="12">
        <v>4</v>
      </c>
      <c r="E5" s="12">
        <v>5</v>
      </c>
      <c r="F5" s="12">
        <v>6</v>
      </c>
      <c r="G5" s="60" t="s">
        <v>95</v>
      </c>
      <c r="H5" s="60" t="s">
        <v>96</v>
      </c>
      <c r="I5" s="41"/>
      <c r="J5" s="42"/>
      <c r="K5" s="42"/>
      <c r="L5" s="42"/>
      <c r="M5" s="42"/>
    </row>
    <row r="6" spans="1:13" x14ac:dyDescent="0.25">
      <c r="A6" s="22">
        <v>1</v>
      </c>
      <c r="B6" s="23"/>
      <c r="C6" s="24" t="s">
        <v>2</v>
      </c>
      <c r="D6" s="25">
        <f>D7+D38</f>
        <v>1357931005.72</v>
      </c>
      <c r="E6" s="25">
        <f>E7+E38</f>
        <v>2570807875.1199999</v>
      </c>
      <c r="F6" s="106">
        <f>F7+F38</f>
        <v>1076025659.8600001</v>
      </c>
      <c r="G6" s="74">
        <f>F6/D6*100</f>
        <v>79.240083283132009</v>
      </c>
      <c r="H6" s="74">
        <f t="shared" ref="H6:H36" si="0">F6/E6*100</f>
        <v>41.855545498893946</v>
      </c>
      <c r="I6" s="43"/>
      <c r="J6" s="43"/>
      <c r="K6" s="43"/>
      <c r="L6" s="43"/>
      <c r="M6" s="44"/>
    </row>
    <row r="7" spans="1:13" ht="24" customHeight="1" x14ac:dyDescent="0.25">
      <c r="A7" s="22">
        <v>2</v>
      </c>
      <c r="B7" s="26" t="s">
        <v>3</v>
      </c>
      <c r="C7" s="27" t="s">
        <v>4</v>
      </c>
      <c r="D7" s="25">
        <f>D8+D22</f>
        <v>323862207.48000002</v>
      </c>
      <c r="E7" s="25">
        <f>E8+E22</f>
        <v>795077190.71000004</v>
      </c>
      <c r="F7" s="106">
        <f>F8+F22</f>
        <v>423392034.47999996</v>
      </c>
      <c r="G7" s="74">
        <f t="shared" ref="G7:G44" si="1">F7/D7*100</f>
        <v>130.73215234789208</v>
      </c>
      <c r="H7" s="74">
        <f t="shared" si="0"/>
        <v>53.251689197864295</v>
      </c>
      <c r="I7" s="43"/>
      <c r="J7" s="43"/>
      <c r="K7" s="43"/>
      <c r="L7" s="43"/>
      <c r="M7" s="44"/>
    </row>
    <row r="8" spans="1:13" x14ac:dyDescent="0.25">
      <c r="A8" s="22">
        <v>3</v>
      </c>
      <c r="B8" s="26"/>
      <c r="C8" s="28" t="s">
        <v>5</v>
      </c>
      <c r="D8" s="25">
        <f>D9+D13+D18+D21+D11</f>
        <v>255024311.64000002</v>
      </c>
      <c r="E8" s="25">
        <f>E9+E11+E13+E18+E21</f>
        <v>643186000</v>
      </c>
      <c r="F8" s="106">
        <f>F9+F10+F13+F18+F21</f>
        <v>316202547.09999996</v>
      </c>
      <c r="G8" s="74">
        <f t="shared" si="1"/>
        <v>123.98917776371101</v>
      </c>
      <c r="H8" s="74">
        <f t="shared" si="0"/>
        <v>49.161913832079676</v>
      </c>
      <c r="I8" s="91"/>
      <c r="J8" s="91"/>
      <c r="K8" s="91"/>
      <c r="L8" s="91"/>
      <c r="M8" s="91"/>
    </row>
    <row r="9" spans="1:13" x14ac:dyDescent="0.25">
      <c r="A9" s="22">
        <v>4</v>
      </c>
      <c r="B9" s="29" t="s">
        <v>6</v>
      </c>
      <c r="C9" s="27" t="s">
        <v>7</v>
      </c>
      <c r="D9" s="25">
        <v>214925814.36000001</v>
      </c>
      <c r="E9" s="25">
        <v>538800000</v>
      </c>
      <c r="F9" s="106">
        <v>252863225.22999999</v>
      </c>
      <c r="G9" s="74">
        <f t="shared" si="1"/>
        <v>117.65139798723989</v>
      </c>
      <c r="H9" s="74">
        <f t="shared" si="0"/>
        <v>46.930813888270229</v>
      </c>
      <c r="I9" s="43"/>
      <c r="J9" s="43"/>
      <c r="K9" s="43"/>
      <c r="L9" s="43"/>
      <c r="M9" s="44"/>
    </row>
    <row r="10" spans="1:13" ht="42" x14ac:dyDescent="0.25">
      <c r="A10" s="22">
        <v>5</v>
      </c>
      <c r="B10" s="29" t="s">
        <v>118</v>
      </c>
      <c r="C10" s="27" t="s">
        <v>119</v>
      </c>
      <c r="D10" s="25">
        <v>9381682.6500000004</v>
      </c>
      <c r="E10" s="25">
        <v>22605000</v>
      </c>
      <c r="F10" s="106">
        <v>9161159.5399999991</v>
      </c>
      <c r="G10" s="74">
        <f t="shared" si="1"/>
        <v>97.649429017938473</v>
      </c>
      <c r="H10" s="74">
        <f t="shared" si="0"/>
        <v>40.527137978323374</v>
      </c>
      <c r="I10" s="87"/>
      <c r="J10" s="87"/>
      <c r="K10" s="87"/>
      <c r="L10" s="87"/>
      <c r="M10" s="44"/>
    </row>
    <row r="11" spans="1:13" s="77" customFormat="1" ht="35.25" customHeight="1" x14ac:dyDescent="0.25">
      <c r="A11" s="30" t="s">
        <v>115</v>
      </c>
      <c r="B11" s="29" t="s">
        <v>8</v>
      </c>
      <c r="C11" s="33" t="s">
        <v>9</v>
      </c>
      <c r="D11" s="32">
        <v>9381682.6500000004</v>
      </c>
      <c r="E11" s="32">
        <v>22605000</v>
      </c>
      <c r="F11" s="107">
        <v>9154293.5399999991</v>
      </c>
      <c r="G11" s="76">
        <f t="shared" si="1"/>
        <v>97.576243852162264</v>
      </c>
      <c r="H11" s="76">
        <f t="shared" si="0"/>
        <v>40.496764167219638</v>
      </c>
      <c r="I11" s="87"/>
      <c r="J11" s="87"/>
      <c r="K11" s="87"/>
      <c r="L11" s="87"/>
      <c r="M11" s="44"/>
    </row>
    <row r="12" spans="1:13" s="77" customFormat="1" ht="35.25" customHeight="1" x14ac:dyDescent="0.25">
      <c r="A12" s="30" t="s">
        <v>120</v>
      </c>
      <c r="B12" s="29" t="s">
        <v>116</v>
      </c>
      <c r="C12" s="33" t="s">
        <v>117</v>
      </c>
      <c r="D12" s="32">
        <v>0</v>
      </c>
      <c r="E12" s="32">
        <v>0</v>
      </c>
      <c r="F12" s="107">
        <v>6866</v>
      </c>
      <c r="G12" s="76">
        <v>0</v>
      </c>
      <c r="H12" s="76">
        <v>0</v>
      </c>
      <c r="I12" s="87"/>
      <c r="J12" s="87"/>
      <c r="K12" s="87"/>
      <c r="L12" s="87"/>
      <c r="M12" s="44"/>
    </row>
    <row r="13" spans="1:13" ht="27" customHeight="1" x14ac:dyDescent="0.25">
      <c r="A13" s="22">
        <v>6</v>
      </c>
      <c r="B13" s="26" t="s">
        <v>10</v>
      </c>
      <c r="C13" s="28" t="s">
        <v>11</v>
      </c>
      <c r="D13" s="25">
        <f>D14+D15+D16+D17</f>
        <v>13274010.130000001</v>
      </c>
      <c r="E13" s="25">
        <f t="shared" ref="E13:F13" si="2">E14+E15+E16+E17</f>
        <v>18150000</v>
      </c>
      <c r="F13" s="106">
        <f t="shared" si="2"/>
        <v>14968505.550000001</v>
      </c>
      <c r="G13" s="74">
        <f t="shared" si="1"/>
        <v>112.76551248194654</v>
      </c>
      <c r="H13" s="74">
        <f t="shared" si="0"/>
        <v>82.471104958677685</v>
      </c>
      <c r="I13" s="89"/>
      <c r="J13" s="88"/>
      <c r="K13" s="88"/>
      <c r="L13" s="88"/>
      <c r="M13" s="88"/>
    </row>
    <row r="14" spans="1:13" s="77" customFormat="1" x14ac:dyDescent="0.25">
      <c r="A14" s="30" t="s">
        <v>57</v>
      </c>
      <c r="B14" s="29" t="s">
        <v>53</v>
      </c>
      <c r="C14" s="31" t="s">
        <v>52</v>
      </c>
      <c r="D14" s="32">
        <v>2158643.09</v>
      </c>
      <c r="E14" s="32">
        <v>3950000</v>
      </c>
      <c r="F14" s="107">
        <v>2044322.57</v>
      </c>
      <c r="G14" s="76">
        <f t="shared" si="1"/>
        <v>94.704056426484101</v>
      </c>
      <c r="H14" s="76">
        <f t="shared" si="0"/>
        <v>51.7550017721519</v>
      </c>
      <c r="I14" s="89"/>
      <c r="J14" s="88"/>
      <c r="K14" s="88"/>
      <c r="L14" s="88"/>
      <c r="M14" s="88"/>
    </row>
    <row r="15" spans="1:13" s="77" customFormat="1" ht="22.5" x14ac:dyDescent="0.25">
      <c r="A15" s="30" t="s">
        <v>58</v>
      </c>
      <c r="B15" s="29" t="s">
        <v>12</v>
      </c>
      <c r="C15" s="33" t="s">
        <v>13</v>
      </c>
      <c r="D15" s="32">
        <v>33439.410000000003</v>
      </c>
      <c r="E15" s="32">
        <v>0</v>
      </c>
      <c r="F15" s="107">
        <v>1912.83</v>
      </c>
      <c r="G15" s="76">
        <f t="shared" si="1"/>
        <v>5.7202863328031199</v>
      </c>
      <c r="H15" s="76">
        <v>0</v>
      </c>
      <c r="I15" s="90"/>
      <c r="J15" s="88"/>
      <c r="K15" s="88"/>
      <c r="L15" s="88"/>
      <c r="M15" s="88"/>
    </row>
    <row r="16" spans="1:13" s="77" customFormat="1" x14ac:dyDescent="0.25">
      <c r="A16" s="30" t="s">
        <v>59</v>
      </c>
      <c r="B16" s="29" t="s">
        <v>14</v>
      </c>
      <c r="C16" s="33" t="s">
        <v>15</v>
      </c>
      <c r="D16" s="32">
        <v>513319</v>
      </c>
      <c r="E16" s="32">
        <v>1000000</v>
      </c>
      <c r="F16" s="107">
        <v>434111</v>
      </c>
      <c r="G16" s="76">
        <f t="shared" si="1"/>
        <v>84.569439276551222</v>
      </c>
      <c r="H16" s="76">
        <f t="shared" si="0"/>
        <v>43.411100000000005</v>
      </c>
      <c r="I16" s="90"/>
      <c r="J16" s="88"/>
      <c r="K16" s="88"/>
      <c r="L16" s="88"/>
      <c r="M16" s="88"/>
    </row>
    <row r="17" spans="1:14" s="77" customFormat="1" ht="33.75" x14ac:dyDescent="0.25">
      <c r="A17" s="30" t="s">
        <v>60</v>
      </c>
      <c r="B17" s="29" t="s">
        <v>16</v>
      </c>
      <c r="C17" s="33" t="s">
        <v>17</v>
      </c>
      <c r="D17" s="32">
        <v>10568608.630000001</v>
      </c>
      <c r="E17" s="32">
        <v>13200000</v>
      </c>
      <c r="F17" s="107">
        <v>12488159.15</v>
      </c>
      <c r="G17" s="76">
        <f t="shared" si="1"/>
        <v>118.16275526138014</v>
      </c>
      <c r="H17" s="76">
        <f t="shared" si="0"/>
        <v>94.607266287878787</v>
      </c>
      <c r="I17" s="90"/>
      <c r="J17" s="88"/>
      <c r="K17" s="88"/>
      <c r="L17" s="88"/>
      <c r="M17" s="88"/>
    </row>
    <row r="18" spans="1:14" ht="22.5" customHeight="1" x14ac:dyDescent="0.25">
      <c r="A18" s="30" t="s">
        <v>61</v>
      </c>
      <c r="B18" s="26" t="s">
        <v>18</v>
      </c>
      <c r="C18" s="28" t="s">
        <v>19</v>
      </c>
      <c r="D18" s="25">
        <f>D19+D20</f>
        <v>12322420.360000001</v>
      </c>
      <c r="E18" s="25">
        <f t="shared" ref="E18:F18" si="3">E19+E20</f>
        <v>55561000</v>
      </c>
      <c r="F18" s="106">
        <f t="shared" si="3"/>
        <v>27551781.07</v>
      </c>
      <c r="G18" s="74">
        <f t="shared" si="1"/>
        <v>223.59066047962673</v>
      </c>
      <c r="H18" s="74">
        <f t="shared" si="0"/>
        <v>49.588346268065727</v>
      </c>
      <c r="I18" s="88"/>
      <c r="J18" s="88"/>
      <c r="K18" s="88"/>
      <c r="L18" s="88"/>
      <c r="M18" s="88"/>
    </row>
    <row r="19" spans="1:14" ht="26.25" customHeight="1" x14ac:dyDescent="0.25">
      <c r="A19" s="30" t="s">
        <v>62</v>
      </c>
      <c r="B19" s="29" t="s">
        <v>20</v>
      </c>
      <c r="C19" s="33" t="s">
        <v>21</v>
      </c>
      <c r="D19" s="32">
        <v>2369773.2200000002</v>
      </c>
      <c r="E19" s="32">
        <v>18900000</v>
      </c>
      <c r="F19" s="107">
        <v>6565786.4000000004</v>
      </c>
      <c r="G19" s="76">
        <f t="shared" si="1"/>
        <v>277.06391247007167</v>
      </c>
      <c r="H19" s="76">
        <f t="shared" si="0"/>
        <v>34.739610582010584</v>
      </c>
      <c r="I19" s="88"/>
      <c r="J19" s="88"/>
      <c r="K19" s="88"/>
      <c r="L19" s="88"/>
      <c r="M19" s="88"/>
    </row>
    <row r="20" spans="1:14" ht="24" customHeight="1" x14ac:dyDescent="0.25">
      <c r="A20" s="30" t="s">
        <v>63</v>
      </c>
      <c r="B20" s="29" t="s">
        <v>22</v>
      </c>
      <c r="C20" s="33" t="s">
        <v>23</v>
      </c>
      <c r="D20" s="32">
        <v>9952647.1400000006</v>
      </c>
      <c r="E20" s="32">
        <v>36661000</v>
      </c>
      <c r="F20" s="107">
        <v>20985994.670000002</v>
      </c>
      <c r="G20" s="76">
        <f t="shared" si="1"/>
        <v>210.85842163193581</v>
      </c>
      <c r="H20" s="76">
        <f t="shared" si="0"/>
        <v>57.243377621996125</v>
      </c>
      <c r="I20" s="88"/>
      <c r="J20" s="88"/>
      <c r="K20" s="88"/>
      <c r="L20" s="88"/>
      <c r="M20" s="88"/>
    </row>
    <row r="21" spans="1:14" ht="26.25" customHeight="1" x14ac:dyDescent="0.25">
      <c r="A21" s="30" t="s">
        <v>64</v>
      </c>
      <c r="B21" s="34" t="s">
        <v>24</v>
      </c>
      <c r="C21" s="35" t="s">
        <v>25</v>
      </c>
      <c r="D21" s="36">
        <v>5120384.1399999997</v>
      </c>
      <c r="E21" s="36">
        <v>8070000</v>
      </c>
      <c r="F21" s="108">
        <v>11657875.710000001</v>
      </c>
      <c r="G21" s="74">
        <f t="shared" si="1"/>
        <v>227.67580305019854</v>
      </c>
      <c r="H21" s="74">
        <f t="shared" si="0"/>
        <v>144.45942639405206</v>
      </c>
      <c r="I21" s="46"/>
      <c r="J21" s="47"/>
      <c r="K21" s="45"/>
      <c r="L21" s="45"/>
      <c r="M21" s="44"/>
    </row>
    <row r="22" spans="1:14" x14ac:dyDescent="0.25">
      <c r="A22" s="30" t="s">
        <v>65</v>
      </c>
      <c r="B22" s="34"/>
      <c r="C22" s="35" t="s">
        <v>26</v>
      </c>
      <c r="D22" s="37">
        <f>D23+D24+D25+D28+D29+D31+D32+D36+D33+D34</f>
        <v>68837895.839999989</v>
      </c>
      <c r="E22" s="37">
        <f>E23+E24+E25+E28+E29+E31+E32+E36+E33</f>
        <v>151891190.71000001</v>
      </c>
      <c r="F22" s="108">
        <f>F23+F24+F25+F28+F29+F31+F32+F36+F33+F34+F35</f>
        <v>107189487.38</v>
      </c>
      <c r="G22" s="74">
        <f t="shared" si="1"/>
        <v>155.71290503873138</v>
      </c>
      <c r="H22" s="74">
        <f t="shared" si="0"/>
        <v>70.569917109052597</v>
      </c>
      <c r="I22" s="52"/>
      <c r="J22" s="48"/>
      <c r="K22" s="44"/>
      <c r="L22" s="44"/>
      <c r="M22" s="44"/>
    </row>
    <row r="23" spans="1:14" ht="48.75" customHeight="1" x14ac:dyDescent="0.25">
      <c r="A23" s="30" t="s">
        <v>66</v>
      </c>
      <c r="B23" s="34" t="s">
        <v>27</v>
      </c>
      <c r="C23" s="38" t="s">
        <v>28</v>
      </c>
      <c r="D23" s="39">
        <v>30834708.550000001</v>
      </c>
      <c r="E23" s="39">
        <v>55756379.149999999</v>
      </c>
      <c r="F23" s="111">
        <v>43521567.420000002</v>
      </c>
      <c r="G23" s="76">
        <f t="shared" si="1"/>
        <v>141.1447341862422</v>
      </c>
      <c r="H23" s="76">
        <f t="shared" si="0"/>
        <v>78.056660212663758</v>
      </c>
      <c r="I23" s="53"/>
      <c r="J23" s="48"/>
      <c r="K23" s="44"/>
      <c r="L23" s="44"/>
      <c r="M23" s="44"/>
      <c r="N23" s="64"/>
    </row>
    <row r="24" spans="1:14" ht="29.25" customHeight="1" x14ac:dyDescent="0.25">
      <c r="A24" s="30" t="s">
        <v>67</v>
      </c>
      <c r="B24" s="34" t="s">
        <v>29</v>
      </c>
      <c r="C24" s="38" t="s">
        <v>30</v>
      </c>
      <c r="D24" s="39">
        <v>2061681.1</v>
      </c>
      <c r="E24" s="39">
        <v>3210000</v>
      </c>
      <c r="F24" s="111">
        <v>2765671.24</v>
      </c>
      <c r="G24" s="76">
        <f t="shared" si="1"/>
        <v>134.14641284726335</v>
      </c>
      <c r="H24" s="76">
        <f t="shared" si="0"/>
        <v>86.157982554517147</v>
      </c>
      <c r="I24" s="54"/>
      <c r="J24" s="48"/>
      <c r="K24" s="44"/>
      <c r="L24" s="44"/>
      <c r="M24" s="44"/>
    </row>
    <row r="25" spans="1:14" ht="41.25" customHeight="1" x14ac:dyDescent="0.25">
      <c r="A25" s="30" t="s">
        <v>68</v>
      </c>
      <c r="B25" s="34" t="s">
        <v>31</v>
      </c>
      <c r="C25" s="38" t="s">
        <v>32</v>
      </c>
      <c r="D25" s="39">
        <v>13430768.84</v>
      </c>
      <c r="E25" s="39">
        <v>30000</v>
      </c>
      <c r="F25" s="111">
        <v>30693924.300000001</v>
      </c>
      <c r="G25" s="76">
        <f t="shared" si="1"/>
        <v>228.5343800169224</v>
      </c>
      <c r="H25" s="76">
        <f t="shared" si="0"/>
        <v>102313.08100000001</v>
      </c>
      <c r="I25" s="53"/>
      <c r="J25" s="48"/>
      <c r="K25" s="44"/>
      <c r="L25" s="44"/>
      <c r="M25" s="44"/>
    </row>
    <row r="26" spans="1:14" ht="38.25" hidden="1" customHeight="1" x14ac:dyDescent="0.25">
      <c r="A26" s="30" t="s">
        <v>69</v>
      </c>
      <c r="B26" s="34" t="s">
        <v>33</v>
      </c>
      <c r="C26" s="40" t="s">
        <v>34</v>
      </c>
      <c r="D26" s="62"/>
      <c r="E26" s="39">
        <v>54807646.719999999</v>
      </c>
      <c r="F26" s="111">
        <v>51956120.990000002</v>
      </c>
      <c r="G26" s="74" t="e">
        <f t="shared" si="1"/>
        <v>#DIV/0!</v>
      </c>
      <c r="H26" s="74">
        <f t="shared" si="0"/>
        <v>94.79721188437847</v>
      </c>
      <c r="I26" s="50"/>
      <c r="J26" s="44"/>
      <c r="K26" s="44"/>
      <c r="L26" s="44"/>
      <c r="M26" s="44"/>
    </row>
    <row r="27" spans="1:14" ht="22.5" customHeight="1" x14ac:dyDescent="0.25">
      <c r="A27" s="30" t="s">
        <v>69</v>
      </c>
      <c r="B27" s="34" t="s">
        <v>89</v>
      </c>
      <c r="C27" s="40" t="s">
        <v>88</v>
      </c>
      <c r="D27" s="37">
        <f>D28+D29</f>
        <v>19457740.359999999</v>
      </c>
      <c r="E27" s="37">
        <f>E28+E29</f>
        <v>54985612.869999997</v>
      </c>
      <c r="F27" s="108">
        <f>F28+F29</f>
        <v>18650553.23</v>
      </c>
      <c r="G27" s="74">
        <f t="shared" si="1"/>
        <v>95.851588544888983</v>
      </c>
      <c r="H27" s="74">
        <f t="shared" si="0"/>
        <v>33.918969447689271</v>
      </c>
      <c r="I27" s="50"/>
      <c r="J27" s="44"/>
      <c r="K27" s="44"/>
      <c r="L27" s="44"/>
      <c r="M27" s="44"/>
    </row>
    <row r="28" spans="1:14" ht="48.75" customHeight="1" x14ac:dyDescent="0.25">
      <c r="A28" s="30" t="s">
        <v>90</v>
      </c>
      <c r="B28" s="34" t="s">
        <v>109</v>
      </c>
      <c r="C28" s="40" t="s">
        <v>79</v>
      </c>
      <c r="D28" s="39">
        <v>17393102.829999998</v>
      </c>
      <c r="E28" s="39">
        <v>11952710.33</v>
      </c>
      <c r="F28" s="111">
        <v>12134496.16</v>
      </c>
      <c r="G28" s="76">
        <f t="shared" si="1"/>
        <v>69.766138213534617</v>
      </c>
      <c r="H28" s="76">
        <f t="shared" si="0"/>
        <v>101.52087539128041</v>
      </c>
      <c r="I28" s="50"/>
      <c r="J28" s="44"/>
      <c r="K28" s="44"/>
      <c r="L28" s="44"/>
      <c r="M28" s="44"/>
    </row>
    <row r="29" spans="1:14" ht="39" customHeight="1" x14ac:dyDescent="0.25">
      <c r="A29" s="30" t="s">
        <v>92</v>
      </c>
      <c r="B29" s="34" t="s">
        <v>110</v>
      </c>
      <c r="C29" s="40" t="s">
        <v>80</v>
      </c>
      <c r="D29" s="39">
        <v>2064637.53</v>
      </c>
      <c r="E29" s="39">
        <v>43032902.539999999</v>
      </c>
      <c r="F29" s="111">
        <v>6516057.0700000003</v>
      </c>
      <c r="G29" s="76">
        <f t="shared" si="1"/>
        <v>315.6029557401294</v>
      </c>
      <c r="H29" s="76">
        <f t="shared" si="0"/>
        <v>15.142034781277388</v>
      </c>
      <c r="I29" s="50"/>
      <c r="J29" s="44"/>
      <c r="K29" s="44"/>
      <c r="L29" s="44"/>
      <c r="M29" s="44"/>
    </row>
    <row r="30" spans="1:14" ht="27" customHeight="1" x14ac:dyDescent="0.25">
      <c r="A30" s="30" t="s">
        <v>70</v>
      </c>
      <c r="B30" s="34" t="s">
        <v>93</v>
      </c>
      <c r="C30" s="40" t="s">
        <v>35</v>
      </c>
      <c r="D30" s="37">
        <f>D31+D32+D33+D34</f>
        <v>1281317.5</v>
      </c>
      <c r="E30" s="37">
        <f>E31+E32+E33</f>
        <v>1243720.81</v>
      </c>
      <c r="F30" s="108">
        <f>F31+F32+F33+F34+F35</f>
        <v>4521866.12</v>
      </c>
      <c r="G30" s="74">
        <f t="shared" si="1"/>
        <v>352.90754399280434</v>
      </c>
      <c r="H30" s="74">
        <f t="shared" si="0"/>
        <v>363.5756581093147</v>
      </c>
      <c r="I30" s="50"/>
      <c r="J30" s="44"/>
      <c r="K30" s="65"/>
      <c r="L30" s="44"/>
      <c r="M30" s="44"/>
    </row>
    <row r="31" spans="1:14" ht="47.25" customHeight="1" x14ac:dyDescent="0.25">
      <c r="A31" s="30" t="s">
        <v>91</v>
      </c>
      <c r="B31" s="34" t="s">
        <v>82</v>
      </c>
      <c r="C31" s="38" t="s">
        <v>81</v>
      </c>
      <c r="D31" s="39">
        <v>229823.3</v>
      </c>
      <c r="E31" s="39">
        <v>938057</v>
      </c>
      <c r="F31" s="111">
        <v>347495.9</v>
      </c>
      <c r="G31" s="76">
        <f t="shared" si="1"/>
        <v>151.20133598290516</v>
      </c>
      <c r="H31" s="76">
        <f t="shared" si="0"/>
        <v>37.044220127348346</v>
      </c>
      <c r="I31" s="50"/>
      <c r="J31" s="48"/>
      <c r="K31" s="44"/>
      <c r="L31" s="44"/>
      <c r="M31" s="44"/>
    </row>
    <row r="32" spans="1:14" ht="66.75" customHeight="1" x14ac:dyDescent="0.25">
      <c r="A32" s="81" t="s">
        <v>94</v>
      </c>
      <c r="B32" s="34" t="s">
        <v>83</v>
      </c>
      <c r="C32" s="57" t="s">
        <v>84</v>
      </c>
      <c r="D32" s="61">
        <v>189935.87</v>
      </c>
      <c r="E32" s="70">
        <v>305663.81</v>
      </c>
      <c r="F32" s="112">
        <v>32000</v>
      </c>
      <c r="G32" s="76">
        <f t="shared" si="1"/>
        <v>16.847791836265579</v>
      </c>
      <c r="H32" s="76">
        <f t="shared" si="0"/>
        <v>10.469018232809439</v>
      </c>
      <c r="I32" s="59"/>
      <c r="J32" s="48"/>
      <c r="K32" s="44"/>
      <c r="L32" s="44"/>
      <c r="M32" s="44"/>
    </row>
    <row r="33" spans="1:13" ht="47.25" customHeight="1" x14ac:dyDescent="0.25">
      <c r="A33" s="82" t="s">
        <v>98</v>
      </c>
      <c r="B33" s="66" t="s">
        <v>99</v>
      </c>
      <c r="C33" s="67" t="s">
        <v>100</v>
      </c>
      <c r="D33" s="68">
        <v>857737.35</v>
      </c>
      <c r="E33" s="68">
        <v>0</v>
      </c>
      <c r="F33" s="112">
        <v>4151035.26</v>
      </c>
      <c r="G33" s="78">
        <v>0</v>
      </c>
      <c r="H33" s="78">
        <v>0</v>
      </c>
      <c r="I33" s="59"/>
      <c r="J33" s="48"/>
      <c r="K33" s="44"/>
      <c r="L33" s="44"/>
      <c r="M33" s="44"/>
    </row>
    <row r="34" spans="1:13" ht="47.25" customHeight="1" x14ac:dyDescent="0.25">
      <c r="A34" s="82" t="s">
        <v>101</v>
      </c>
      <c r="B34" s="69" t="s">
        <v>102</v>
      </c>
      <c r="C34" s="67" t="s">
        <v>103</v>
      </c>
      <c r="D34" s="68">
        <v>3820.98</v>
      </c>
      <c r="E34" s="68">
        <v>0</v>
      </c>
      <c r="F34" s="112">
        <v>-128665.04</v>
      </c>
      <c r="G34" s="78">
        <v>0</v>
      </c>
      <c r="H34" s="78">
        <v>0</v>
      </c>
      <c r="I34" s="59"/>
      <c r="J34" s="48"/>
      <c r="K34" s="44"/>
      <c r="L34" s="44"/>
      <c r="M34" s="44"/>
    </row>
    <row r="35" spans="1:13" ht="47.25" customHeight="1" x14ac:dyDescent="0.25">
      <c r="A35" s="82" t="s">
        <v>121</v>
      </c>
      <c r="B35" s="110" t="s">
        <v>122</v>
      </c>
      <c r="C35" s="67" t="s">
        <v>123</v>
      </c>
      <c r="D35" s="68">
        <v>0</v>
      </c>
      <c r="E35" s="68">
        <v>0</v>
      </c>
      <c r="F35" s="112">
        <v>120000</v>
      </c>
      <c r="G35" s="78">
        <v>0</v>
      </c>
      <c r="H35" s="109">
        <v>0</v>
      </c>
      <c r="I35" s="59"/>
      <c r="J35" s="48"/>
      <c r="K35" s="44"/>
      <c r="L35" s="44"/>
      <c r="M35" s="44"/>
    </row>
    <row r="36" spans="1:13" s="86" customFormat="1" ht="27.75" customHeight="1" x14ac:dyDescent="0.25">
      <c r="A36" s="92" t="s">
        <v>71</v>
      </c>
      <c r="B36" s="99" t="s">
        <v>36</v>
      </c>
      <c r="C36" s="101" t="s">
        <v>37</v>
      </c>
      <c r="D36" s="103">
        <v>1771679.49</v>
      </c>
      <c r="E36" s="103">
        <v>36665477.880000003</v>
      </c>
      <c r="F36" s="113">
        <v>7035905.0700000003</v>
      </c>
      <c r="G36" s="74">
        <f t="shared" si="1"/>
        <v>397.13193665745945</v>
      </c>
      <c r="H36" s="97">
        <f t="shared" si="0"/>
        <v>19.189454159106681</v>
      </c>
      <c r="I36" s="83"/>
      <c r="J36" s="84"/>
      <c r="K36" s="85"/>
      <c r="L36" s="85"/>
      <c r="M36" s="85"/>
    </row>
    <row r="37" spans="1:13" ht="5.25" hidden="1" customHeight="1" x14ac:dyDescent="0.25">
      <c r="A37" s="93"/>
      <c r="B37" s="100"/>
      <c r="C37" s="102"/>
      <c r="D37" s="105"/>
      <c r="E37" s="104"/>
      <c r="F37" s="114"/>
      <c r="G37" s="74" t="e">
        <f t="shared" si="1"/>
        <v>#DIV/0!</v>
      </c>
      <c r="H37" s="98"/>
      <c r="I37" s="49"/>
      <c r="J37" s="48"/>
      <c r="K37" s="44"/>
      <c r="L37" s="44"/>
      <c r="M37" s="44"/>
    </row>
    <row r="38" spans="1:13" ht="26.25" customHeight="1" x14ac:dyDescent="0.25">
      <c r="A38" s="30" t="s">
        <v>72</v>
      </c>
      <c r="B38" s="16" t="s">
        <v>38</v>
      </c>
      <c r="C38" s="17" t="s">
        <v>39</v>
      </c>
      <c r="D38" s="18">
        <f>D39+D46</f>
        <v>1034068798.24</v>
      </c>
      <c r="E38" s="18">
        <f>E39+E47+E48+E46</f>
        <v>1775730684.4100001</v>
      </c>
      <c r="F38" s="115">
        <f>F39+F47+F48+F46+F44+F45</f>
        <v>652633625.38000011</v>
      </c>
      <c r="G38" s="74">
        <f t="shared" si="1"/>
        <v>63.113172594588676</v>
      </c>
      <c r="H38" s="79">
        <f t="shared" ref="H38:H39" si="4">F38/E38*100</f>
        <v>36.752962096661776</v>
      </c>
      <c r="I38" s="96"/>
      <c r="J38" s="96"/>
      <c r="K38" s="96"/>
      <c r="L38" s="44"/>
      <c r="M38" s="44"/>
    </row>
    <row r="39" spans="1:13" ht="51.75" x14ac:dyDescent="0.25">
      <c r="A39" s="30" t="s">
        <v>73</v>
      </c>
      <c r="B39" s="16" t="s">
        <v>40</v>
      </c>
      <c r="C39" s="17" t="s">
        <v>41</v>
      </c>
      <c r="D39" s="58">
        <f>D40+D41+D42+D43+D44</f>
        <v>1046823797.91</v>
      </c>
      <c r="E39" s="18">
        <f t="shared" ref="E39" si="5">E40+E41+E42+E43</f>
        <v>1775730684.4100001</v>
      </c>
      <c r="F39" s="115">
        <f>F40+F41+F42+F43</f>
        <v>682568229.93000007</v>
      </c>
      <c r="G39" s="74">
        <f t="shared" si="1"/>
        <v>65.203736416076737</v>
      </c>
      <c r="H39" s="79">
        <f t="shared" si="4"/>
        <v>38.438724741459794</v>
      </c>
      <c r="I39" s="96"/>
      <c r="J39" s="96"/>
      <c r="K39" s="96"/>
      <c r="L39" s="44"/>
      <c r="M39" s="44"/>
    </row>
    <row r="40" spans="1:13" ht="39" customHeight="1" x14ac:dyDescent="0.25">
      <c r="A40" s="30" t="s">
        <v>75</v>
      </c>
      <c r="B40" s="19" t="s">
        <v>42</v>
      </c>
      <c r="C40" s="20" t="s">
        <v>43</v>
      </c>
      <c r="D40" s="21">
        <v>330200000</v>
      </c>
      <c r="E40" s="21">
        <v>36910000</v>
      </c>
      <c r="F40" s="116">
        <v>36910000</v>
      </c>
      <c r="G40" s="76">
        <f t="shared" si="1"/>
        <v>11.178073894609328</v>
      </c>
      <c r="H40" s="75">
        <f t="shared" ref="H40:H41" si="6">F40/E40*100</f>
        <v>100</v>
      </c>
      <c r="I40" s="96"/>
      <c r="J40" s="96"/>
      <c r="K40" s="96"/>
      <c r="L40" s="44"/>
      <c r="M40" s="44"/>
    </row>
    <row r="41" spans="1:13" ht="26.25" x14ac:dyDescent="0.25">
      <c r="A41" s="30" t="s">
        <v>76</v>
      </c>
      <c r="B41" s="19" t="s">
        <v>44</v>
      </c>
      <c r="C41" s="20" t="s">
        <v>45</v>
      </c>
      <c r="D41" s="21">
        <v>339312094</v>
      </c>
      <c r="E41" s="21">
        <v>1011381640.28</v>
      </c>
      <c r="F41" s="116">
        <v>247263076.46000001</v>
      </c>
      <c r="G41" s="76">
        <f t="shared" si="1"/>
        <v>72.871872483272</v>
      </c>
      <c r="H41" s="75">
        <f t="shared" si="6"/>
        <v>24.448048749584327</v>
      </c>
      <c r="I41" s="96"/>
      <c r="J41" s="96"/>
      <c r="K41" s="96"/>
      <c r="L41" s="44"/>
      <c r="M41" s="44"/>
    </row>
    <row r="42" spans="1:13" ht="26.25" x14ac:dyDescent="0.25">
      <c r="A42" s="30" t="s">
        <v>77</v>
      </c>
      <c r="B42" s="19" t="s">
        <v>46</v>
      </c>
      <c r="C42" s="20" t="s">
        <v>47</v>
      </c>
      <c r="D42" s="21">
        <v>352088446.81999999</v>
      </c>
      <c r="E42" s="21">
        <v>684340040.83000004</v>
      </c>
      <c r="F42" s="116">
        <v>371795631.19999999</v>
      </c>
      <c r="G42" s="76">
        <f t="shared" si="1"/>
        <v>105.59722551477952</v>
      </c>
      <c r="H42" s="75">
        <f t="shared" ref="H42:H43" si="7">F42/E42*100</f>
        <v>54.329077507881692</v>
      </c>
      <c r="I42" s="96"/>
      <c r="J42" s="96"/>
      <c r="K42" s="96"/>
      <c r="L42" s="44"/>
      <c r="M42" s="44"/>
    </row>
    <row r="43" spans="1:13" ht="26.25" x14ac:dyDescent="0.25">
      <c r="A43" s="30" t="s">
        <v>78</v>
      </c>
      <c r="B43" s="19" t="s">
        <v>48</v>
      </c>
      <c r="C43" s="20" t="s">
        <v>49</v>
      </c>
      <c r="D43" s="21">
        <v>25223257.09</v>
      </c>
      <c r="E43" s="21">
        <v>43099003.299999997</v>
      </c>
      <c r="F43" s="116">
        <v>26599522.27</v>
      </c>
      <c r="G43" s="76">
        <f t="shared" si="1"/>
        <v>105.45633410899036</v>
      </c>
      <c r="H43" s="75">
        <f t="shared" si="7"/>
        <v>61.717256162162805</v>
      </c>
      <c r="I43" s="96"/>
      <c r="J43" s="96"/>
      <c r="K43" s="96"/>
      <c r="L43" s="44"/>
      <c r="M43" s="44"/>
    </row>
    <row r="44" spans="1:13" ht="39" x14ac:dyDescent="0.25">
      <c r="A44" s="30" t="s">
        <v>74</v>
      </c>
      <c r="B44" s="19" t="s">
        <v>86</v>
      </c>
      <c r="C44" s="20" t="s">
        <v>87</v>
      </c>
      <c r="D44" s="21">
        <v>0</v>
      </c>
      <c r="E44" s="21">
        <v>0</v>
      </c>
      <c r="F44" s="116">
        <v>0</v>
      </c>
      <c r="G44" s="76" t="e">
        <f t="shared" si="1"/>
        <v>#DIV/0!</v>
      </c>
      <c r="H44" s="75">
        <v>0</v>
      </c>
      <c r="I44" s="56"/>
      <c r="J44" s="56"/>
      <c r="K44" s="56"/>
      <c r="L44" s="44"/>
      <c r="M44" s="44"/>
    </row>
    <row r="45" spans="1:13" ht="51.75" x14ac:dyDescent="0.25">
      <c r="A45" s="30" t="s">
        <v>97</v>
      </c>
      <c r="B45" s="19" t="s">
        <v>106</v>
      </c>
      <c r="C45" s="20" t="s">
        <v>104</v>
      </c>
      <c r="D45" s="21">
        <v>0</v>
      </c>
      <c r="E45" s="21">
        <v>0</v>
      </c>
      <c r="F45" s="116">
        <v>335945.2</v>
      </c>
      <c r="G45" s="76">
        <v>0</v>
      </c>
      <c r="H45" s="75">
        <v>0</v>
      </c>
      <c r="I45" s="71"/>
      <c r="J45" s="71"/>
      <c r="K45" s="71"/>
      <c r="L45" s="44"/>
      <c r="M45" s="44"/>
    </row>
    <row r="46" spans="1:13" ht="115.5" x14ac:dyDescent="0.25">
      <c r="A46" s="30" t="s">
        <v>105</v>
      </c>
      <c r="B46" s="19" t="s">
        <v>85</v>
      </c>
      <c r="C46" s="20" t="s">
        <v>56</v>
      </c>
      <c r="D46" s="21">
        <v>-12754999.67</v>
      </c>
      <c r="E46" s="21">
        <v>0</v>
      </c>
      <c r="F46" s="116">
        <v>-30270549.75</v>
      </c>
      <c r="G46" s="76">
        <f>F46/D46*100</f>
        <v>237.32301476413915</v>
      </c>
      <c r="H46" s="75">
        <v>0</v>
      </c>
      <c r="I46" s="45"/>
      <c r="J46" s="45"/>
      <c r="K46" s="45"/>
      <c r="L46" s="44"/>
      <c r="M46" s="44"/>
    </row>
    <row r="47" spans="1:13" ht="48.75" hidden="1" x14ac:dyDescent="0.25">
      <c r="A47" s="15"/>
      <c r="B47" s="9"/>
      <c r="C47" s="1" t="s">
        <v>54</v>
      </c>
      <c r="D47" s="55"/>
      <c r="E47" s="7">
        <v>0</v>
      </c>
      <c r="F47" s="73">
        <v>0</v>
      </c>
      <c r="G47" s="55"/>
      <c r="H47" s="7"/>
      <c r="I47" s="6"/>
      <c r="J47" s="6"/>
      <c r="K47" s="6"/>
      <c r="L47" s="5"/>
      <c r="M47" s="5"/>
    </row>
    <row r="48" spans="1:13" ht="48.75" hidden="1" x14ac:dyDescent="0.25">
      <c r="A48" s="15"/>
      <c r="B48" s="9" t="s">
        <v>50</v>
      </c>
      <c r="C48" s="1" t="s">
        <v>51</v>
      </c>
      <c r="D48" s="55"/>
      <c r="E48" s="7">
        <v>0</v>
      </c>
      <c r="F48" s="73">
        <v>0</v>
      </c>
      <c r="G48" s="55"/>
      <c r="H48" s="7"/>
      <c r="I48" s="95"/>
      <c r="J48" s="95"/>
      <c r="K48" s="95"/>
      <c r="L48" s="5"/>
      <c r="M48" s="5"/>
    </row>
  </sheetData>
  <mergeCells count="14">
    <mergeCell ref="I48:K48"/>
    <mergeCell ref="I40:K43"/>
    <mergeCell ref="I38:K39"/>
    <mergeCell ref="H36:H37"/>
    <mergeCell ref="B36:B37"/>
    <mergeCell ref="C36:C37"/>
    <mergeCell ref="E36:E37"/>
    <mergeCell ref="F36:F37"/>
    <mergeCell ref="D36:D37"/>
    <mergeCell ref="I18:M20"/>
    <mergeCell ref="I13:M17"/>
    <mergeCell ref="I8:M8"/>
    <mergeCell ref="A36:A37"/>
    <mergeCell ref="A2:H2"/>
  </mergeCells>
  <phoneticPr fontId="20" type="noConversion"/>
  <pageMargins left="0.31496062992125984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2025-07-01T06:56:46Z</dcterms:modified>
</cp:coreProperties>
</file>